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 Krijger\Desktop\Excel documenten VGS\"/>
    </mc:Choice>
  </mc:AlternateContent>
  <xr:revisionPtr revIDLastSave="0" documentId="8_{C24F4C7B-31BD-419E-9472-647E53B558D3}" xr6:coauthVersionLast="47" xr6:coauthVersionMax="47" xr10:uidLastSave="{00000000-0000-0000-0000-000000000000}"/>
  <workbookProtection workbookAlgorithmName="SHA-512" workbookHashValue="ntFDAvj5ANtoUO+FT7D807ZQWkdr7jcGAFF5SSgeDVnfpNthqICYlhmWBi2nje6FfOfI0OSDf3xMK19Q50pWjQ==" workbookSaltValue="94CrCHGAuZkNsBAQT3jbAA==" workbookSpinCount="100000" lockStructure="1"/>
  <bookViews>
    <workbookView xWindow="2250" yWindow="2250" windowWidth="21600" windowHeight="11235" firstSheet="2" activeTab="2" xr2:uid="{00000000-000D-0000-FFFF-FFFF00000000}"/>
  </bookViews>
  <sheets>
    <sheet name="Table 1" sheetId="1" state="hidden" r:id="rId1"/>
    <sheet name="Blad1" sheetId="2" state="hidden" r:id="rId2"/>
    <sheet name="Berekeningsmodel" sheetId="4" r:id="rId3"/>
    <sheet name="Blad2" sheetId="8" state="hidden" r:id="rId4"/>
  </sheets>
  <calcPr calcId="181029"/>
</workbook>
</file>

<file path=xl/calcChain.xml><?xml version="1.0" encoding="utf-8"?>
<calcChain xmlns="http://schemas.openxmlformats.org/spreadsheetml/2006/main">
  <c r="C6" i="8" l="1"/>
  <c r="B9" i="4"/>
  <c r="C51" i="8"/>
  <c r="C50" i="8"/>
  <c r="C49" i="8"/>
  <c r="C48" i="8"/>
  <c r="C47" i="8"/>
  <c r="C45" i="8"/>
  <c r="C46" i="8"/>
  <c r="C44" i="8"/>
  <c r="C34" i="8"/>
  <c r="C33" i="8"/>
  <c r="C32" i="8"/>
  <c r="C31" i="8"/>
  <c r="C30" i="8"/>
  <c r="C27" i="8"/>
  <c r="C28" i="8"/>
  <c r="C29" i="8"/>
  <c r="C26" i="8"/>
  <c r="C17" i="8"/>
  <c r="C16" i="8"/>
  <c r="C14" i="8"/>
  <c r="C15" i="8"/>
  <c r="C13" i="8"/>
  <c r="C9" i="8"/>
  <c r="C10" i="8"/>
  <c r="C11" i="8"/>
  <c r="C12" i="8"/>
  <c r="C8" i="8"/>
  <c r="C7" i="8"/>
  <c r="C5" i="8"/>
  <c r="Y14" i="2"/>
  <c r="Y13" i="2"/>
  <c r="Y12" i="2"/>
  <c r="Y8" i="2"/>
  <c r="Y7" i="2"/>
  <c r="B31" i="2" l="1"/>
  <c r="B30" i="2"/>
  <c r="B7" i="4" l="1"/>
  <c r="B11" i="4"/>
  <c r="B10" i="4" l="1"/>
  <c r="B8" i="4"/>
  <c r="B13" i="4" l="1" a="1"/>
  <c r="B13" i="4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<sst xmlns="http://schemas.openxmlformats.org/spreadsheetml/2006/main" count="108" uniqueCount="95">
  <si>
    <r>
      <rPr>
        <b/>
        <sz val="11"/>
        <rFont val="Calibri"/>
        <family val="2"/>
      </rPr>
      <t>Leraren</t>
    </r>
  </si>
  <si>
    <r>
      <rPr>
        <sz val="11"/>
        <rFont val="Calibri"/>
        <family val="2"/>
      </rPr>
      <t>LB</t>
    </r>
  </si>
  <si>
    <r>
      <rPr>
        <sz val="11"/>
        <rFont val="Calibri"/>
        <family val="2"/>
      </rPr>
      <t>LC</t>
    </r>
  </si>
  <si>
    <r>
      <rPr>
        <sz val="11"/>
        <rFont val="Calibri"/>
        <family val="2"/>
      </rPr>
      <t>LD</t>
    </r>
  </si>
  <si>
    <r>
      <rPr>
        <sz val="11"/>
        <rFont val="Calibri"/>
        <family val="2"/>
      </rPr>
      <t>LE</t>
    </r>
  </si>
  <si>
    <r>
      <rPr>
        <b/>
        <sz val="11"/>
        <rFont val="Calibri"/>
        <family val="2"/>
      </rPr>
      <t>Directeuren</t>
    </r>
  </si>
  <si>
    <r>
      <rPr>
        <b/>
        <sz val="11"/>
        <rFont val="Calibri"/>
        <family val="2"/>
      </rPr>
      <t>Adjunc-directeuren</t>
    </r>
  </si>
  <si>
    <r>
      <rPr>
        <sz val="11"/>
        <rFont val="Calibri"/>
        <family val="2"/>
      </rPr>
      <t>D11</t>
    </r>
  </si>
  <si>
    <r>
      <rPr>
        <sz val="11"/>
        <rFont val="Calibri"/>
        <family val="2"/>
      </rPr>
      <t>D12</t>
    </r>
  </si>
  <si>
    <r>
      <rPr>
        <sz val="11"/>
        <rFont val="Calibri"/>
        <family val="2"/>
      </rPr>
      <t>D13</t>
    </r>
  </si>
  <si>
    <r>
      <rPr>
        <sz val="11"/>
        <rFont val="Calibri"/>
        <family val="2"/>
      </rPr>
      <t>D14</t>
    </r>
  </si>
  <si>
    <r>
      <rPr>
        <sz val="11"/>
        <rFont val="Calibri"/>
        <family val="2"/>
      </rPr>
      <t>D15</t>
    </r>
  </si>
  <si>
    <r>
      <rPr>
        <sz val="11"/>
        <rFont val="Calibri"/>
        <family val="2"/>
      </rPr>
      <t>A10</t>
    </r>
  </si>
  <si>
    <r>
      <rPr>
        <sz val="11"/>
        <rFont val="Calibri"/>
        <family val="2"/>
      </rPr>
      <t>A11</t>
    </r>
  </si>
  <si>
    <r>
      <rPr>
        <sz val="11"/>
        <rFont val="Calibri"/>
        <family val="2"/>
      </rPr>
      <t>A12</t>
    </r>
  </si>
  <si>
    <r>
      <rPr>
        <sz val="11"/>
        <rFont val="Calibri"/>
        <family val="2"/>
      </rPr>
      <t>A13</t>
    </r>
  </si>
  <si>
    <r>
      <rPr>
        <b/>
        <sz val="11"/>
        <rFont val="Calibri"/>
        <family val="2"/>
      </rPr>
      <t>OOP</t>
    </r>
  </si>
  <si>
    <r>
      <rPr>
        <sz val="11"/>
        <rFont val="Calibri"/>
        <family val="2"/>
      </rPr>
      <t>OOP</t>
    </r>
  </si>
  <si>
    <r>
      <rPr>
        <sz val="11"/>
        <rFont val="Calibri"/>
        <family val="2"/>
      </rPr>
      <t xml:space="preserve">Instroombaan
</t>
    </r>
    <r>
      <rPr>
        <sz val="11"/>
        <rFont val="Calibri"/>
        <family val="2"/>
      </rPr>
      <t>schaal 1</t>
    </r>
  </si>
  <si>
    <r>
      <rPr>
        <sz val="11"/>
        <rFont val="Calibri"/>
        <family val="2"/>
      </rPr>
      <t xml:space="preserve">Instroombaan
</t>
    </r>
    <r>
      <rPr>
        <sz val="11"/>
        <rFont val="Calibri"/>
        <family val="2"/>
      </rPr>
      <t>schaal 2</t>
    </r>
  </si>
  <si>
    <r>
      <rPr>
        <sz val="11"/>
        <rFont val="Calibri"/>
        <family val="2"/>
      </rPr>
      <t xml:space="preserve">Instroombaan
</t>
    </r>
    <r>
      <rPr>
        <sz val="11"/>
        <rFont val="Calibri"/>
        <family val="2"/>
      </rPr>
      <t>schaal 3</t>
    </r>
  </si>
  <si>
    <r>
      <rPr>
        <sz val="11"/>
        <rFont val="Calibri"/>
        <family val="2"/>
      </rPr>
      <t>Participatiebaan</t>
    </r>
  </si>
  <si>
    <r>
      <rPr>
        <sz val="11"/>
        <rFont val="Calibri"/>
        <family val="2"/>
      </rPr>
      <t>A1</t>
    </r>
  </si>
  <si>
    <r>
      <rPr>
        <sz val="11"/>
        <rFont val="Calibri"/>
        <family val="2"/>
      </rPr>
      <t>A2</t>
    </r>
  </si>
  <si>
    <t>Schaal</t>
  </si>
  <si>
    <t>LC</t>
  </si>
  <si>
    <t>D12</t>
  </si>
  <si>
    <t>D13</t>
  </si>
  <si>
    <t>D14</t>
  </si>
  <si>
    <t>D15</t>
  </si>
  <si>
    <t>a</t>
  </si>
  <si>
    <t>b</t>
  </si>
  <si>
    <t>c</t>
  </si>
  <si>
    <t>d</t>
  </si>
  <si>
    <t>LE</t>
  </si>
  <si>
    <t>A10</t>
  </si>
  <si>
    <t>A11</t>
  </si>
  <si>
    <t>A12</t>
  </si>
  <si>
    <t>A13</t>
  </si>
  <si>
    <t>LB</t>
  </si>
  <si>
    <t>LD</t>
  </si>
  <si>
    <t>Arbeidsmarkttoelage</t>
  </si>
  <si>
    <t>Totaal jaarinkomen</t>
  </si>
  <si>
    <t>Berekeningsmodel jaarinkomen</t>
  </si>
  <si>
    <t>Werktijdfactor</t>
  </si>
  <si>
    <t>Trede</t>
  </si>
  <si>
    <t>Eindejaarsuitkering</t>
  </si>
  <si>
    <t>Vakantietoeslag</t>
  </si>
  <si>
    <t>Bruto salaris</t>
  </si>
  <si>
    <t>Individuele bruto toelage</t>
  </si>
  <si>
    <t>LB12</t>
  </si>
  <si>
    <t>LC12</t>
  </si>
  <si>
    <t>LD12</t>
  </si>
  <si>
    <t>LE12</t>
  </si>
  <si>
    <t>D1212</t>
  </si>
  <si>
    <t>D1313</t>
  </si>
  <si>
    <t>A1013</t>
  </si>
  <si>
    <t>A1116</t>
  </si>
  <si>
    <t>A1212</t>
  </si>
  <si>
    <t>Jaarloon</t>
  </si>
  <si>
    <t>met loonheffingskorting</t>
  </si>
  <si>
    <t>zonder loonheffingskorting</t>
  </si>
  <si>
    <t>1. Vul uw werktijdfactor in.</t>
  </si>
  <si>
    <t>2. Vul de juiste schaal en trede in a.d.h.v. het keuze menu.</t>
  </si>
  <si>
    <t>3. Vul evt. structurele bruto toelagen in.</t>
  </si>
  <si>
    <t>4. Zoek in de kolom 'Jaarloon' in onderstaande tabel uw nieuwe jaarloon op.</t>
  </si>
  <si>
    <t>5. Check op uw salarisstrook of u wel of niet de loonheffingskorting laat toepassen.</t>
  </si>
  <si>
    <t xml:space="preserve">6. Bepaal a.d.h.v. de uitkomst van stap 4 en 5 welk percentage bijzonder tarief van toepassing is. </t>
  </si>
  <si>
    <t>Stappenplan berekeningsmodel invullen:</t>
  </si>
  <si>
    <t>D1411</t>
  </si>
  <si>
    <t>D1512</t>
  </si>
  <si>
    <t>A1313</t>
  </si>
  <si>
    <t>Onderstaande tabel geldt voor werknemer jonger dan AOW-leeftijd</t>
  </si>
  <si>
    <t xml:space="preserve">7. Wijkt dit percentage bijzonder tarief af van uw huidige percentage?  Geef dan aan uw werkgever door </t>
  </si>
  <si>
    <t xml:space="preserve">     Valt uw jaarloon tussen 2 bedragen? Houdt dan het laagste bedrag aan. </t>
  </si>
  <si>
    <t xml:space="preserve">     welk nieuw percentage moet worden toegepast. Uw werkgever geeft dit per mail aan contactpersoon PSA door.</t>
  </si>
  <si>
    <t>Dit berekeningsmodel geeft een indicatie van het jaarinkomen. Aan deze berekening kan geen rechten worden ontleend.</t>
  </si>
  <si>
    <t>LIO1</t>
  </si>
  <si>
    <t>LIO2</t>
  </si>
  <si>
    <t>Oktobertoelage</t>
  </si>
  <si>
    <t>Let op: de loonheffingskorting en percentage bijzonder tarief staan onderaan de salarisstrook.</t>
  </si>
  <si>
    <t>AOW incl alleenstaanden</t>
  </si>
  <si>
    <t>AOW excl alleenstaanden</t>
  </si>
  <si>
    <t>Jonger AOW</t>
  </si>
  <si>
    <t>910</t>
  </si>
  <si>
    <t>1012</t>
  </si>
  <si>
    <t>1112</t>
  </si>
  <si>
    <t>1212</t>
  </si>
  <si>
    <t>1313</t>
  </si>
  <si>
    <t>1411</t>
  </si>
  <si>
    <t>1512</t>
  </si>
  <si>
    <t>1612</t>
  </si>
  <si>
    <t>1712</t>
  </si>
  <si>
    <r>
      <rPr>
        <b/>
        <sz val="12"/>
        <color rgb="FF000000"/>
        <rFont val="Figtree"/>
      </rPr>
      <t>Let Op!</t>
    </r>
    <r>
      <rPr>
        <sz val="12"/>
        <color rgb="FF000000"/>
        <rFont val="Figtree"/>
      </rPr>
      <t xml:space="preserve"> Onderstaande tabel geldt voor werknemers van AOW-gerechtigde leeftijd en ouder, excl. alleenstaandeouderenkorting</t>
    </r>
  </si>
  <si>
    <r>
      <rPr>
        <b/>
        <sz val="12"/>
        <color rgb="FF000000"/>
        <rFont val="Figtree"/>
      </rPr>
      <t>Let op!</t>
    </r>
    <r>
      <rPr>
        <sz val="12"/>
        <color rgb="FF000000"/>
        <rFont val="Figtree"/>
      </rPr>
      <t xml:space="preserve"> Onderstaande tabel geldt voor werknemers van AOW-gerechtigde leeftijd en ouder, incl. alleenstaandeouderenkorting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</si>
</sst>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0.0000"/>
  </numFmts>
  <fonts count="25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b/>
      <sz val="15"/>
      <color theme="3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theme="3"/>
      <name val="Figtree"/>
    </font>
    <font>
      <sz val="10"/>
      <color rgb="FF000000"/>
      <name val="Figtree"/>
    </font>
    <font>
      <b/>
      <sz val="16"/>
      <color theme="1"/>
      <name val="Figtree"/>
    </font>
    <font>
      <sz val="10"/>
      <name val="Figtree"/>
    </font>
    <font>
      <b/>
      <sz val="16"/>
      <name val="Figtree"/>
    </font>
    <font>
      <sz val="11"/>
      <color rgb="FF000000"/>
      <name val="Figtree"/>
    </font>
    <font>
      <sz val="12"/>
      <name val="Figtree"/>
    </font>
    <font>
      <sz val="16"/>
      <color theme="1"/>
      <name val="Figtree"/>
    </font>
    <font>
      <sz val="16"/>
      <name val="Figtree"/>
    </font>
    <font>
      <b/>
      <sz val="22"/>
      <color theme="1"/>
      <name val="Figtree"/>
    </font>
    <font>
      <sz val="12"/>
      <color rgb="FFFF0000"/>
      <name val="Figtree"/>
    </font>
    <font>
      <sz val="12"/>
      <color rgb="FF000000"/>
      <name val="Figtree"/>
    </font>
    <font>
      <b/>
      <sz val="12"/>
      <color rgb="FF000000"/>
      <name val="Figtree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09A7E"/>
        <bgColor indexed="64"/>
      </patternFill>
    </fill>
    <fill>
      <patternFill patternType="solid">
        <fgColor rgb="FFACE1E9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44" fontId="6" fillId="0" borderId="0" applyFont="0" applyFill="0" applyBorder="0" applyAlignment="0" applyProtection="0"/>
    <xf numFmtId="0" fontId="7" fillId="0" borderId="10" applyNumberFormat="0" applyFill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</cellStyleXfs>
  <cellXfs count="12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4" fillId="0" borderId="4" xfId="0" applyFont="1" applyBorder="1" applyAlignment="1">
      <alignment horizontal="right" vertical="top" wrapText="1"/>
    </xf>
    <xf numFmtId="1" fontId="5" fillId="0" borderId="1" xfId="0" applyNumberFormat="1" applyFont="1" applyBorder="1" applyAlignment="1">
      <alignment horizontal="right" vertical="top" shrinkToFit="1"/>
    </xf>
    <xf numFmtId="3" fontId="5" fillId="0" borderId="8" xfId="0" applyNumberFormat="1" applyFont="1" applyBorder="1" applyAlignment="1">
      <alignment horizontal="right" vertical="top" shrinkToFit="1"/>
    </xf>
    <xf numFmtId="3" fontId="5" fillId="0" borderId="1" xfId="0" applyNumberFormat="1" applyFont="1" applyBorder="1" applyAlignment="1">
      <alignment horizontal="right" vertical="top" shrinkToFit="1"/>
    </xf>
    <xf numFmtId="3" fontId="5" fillId="0" borderId="4" xfId="0" applyNumberFormat="1" applyFont="1" applyBorder="1" applyAlignment="1">
      <alignment horizontal="right" vertical="top" shrinkToFit="1"/>
    </xf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1" fontId="5" fillId="0" borderId="1" xfId="0" applyNumberFormat="1" applyFont="1" applyBorder="1" applyAlignment="1">
      <alignment horizontal="right" vertical="center" shrinkToFit="1"/>
    </xf>
    <xf numFmtId="3" fontId="5" fillId="0" borderId="8" xfId="0" applyNumberFormat="1" applyFont="1" applyBorder="1" applyAlignment="1">
      <alignment horizontal="right" vertical="center" shrinkToFit="1"/>
    </xf>
    <xf numFmtId="0" fontId="0" fillId="0" borderId="4" xfId="0" applyBorder="1" applyAlignment="1">
      <alignment horizontal="left" wrapText="1"/>
    </xf>
    <xf numFmtId="1" fontId="5" fillId="0" borderId="4" xfId="0" applyNumberFormat="1" applyFont="1" applyBorder="1" applyAlignment="1">
      <alignment horizontal="right" vertical="top" shrinkToFit="1"/>
    </xf>
    <xf numFmtId="0" fontId="0" fillId="0" borderId="9" xfId="0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3" fontId="5" fillId="0" borderId="5" xfId="0" applyNumberFormat="1" applyFont="1" applyBorder="1" applyAlignment="1">
      <alignment vertical="top" shrinkToFit="1"/>
    </xf>
    <xf numFmtId="3" fontId="5" fillId="0" borderId="0" xfId="0" applyNumberFormat="1" applyFont="1" applyAlignment="1">
      <alignment vertical="top" shrinkToFit="1"/>
    </xf>
    <xf numFmtId="3" fontId="5" fillId="0" borderId="2" xfId="0" applyNumberFormat="1" applyFont="1" applyBorder="1" applyAlignment="1">
      <alignment vertical="top" shrinkToFit="1"/>
    </xf>
    <xf numFmtId="3" fontId="5" fillId="0" borderId="3" xfId="0" applyNumberFormat="1" applyFont="1" applyBorder="1" applyAlignment="1">
      <alignment vertical="top" shrinkToFit="1"/>
    </xf>
    <xf numFmtId="3" fontId="5" fillId="0" borderId="6" xfId="0" applyNumberFormat="1" applyFont="1" applyBorder="1" applyAlignment="1">
      <alignment vertical="top" shrinkToFit="1"/>
    </xf>
    <xf numFmtId="3" fontId="5" fillId="0" borderId="7" xfId="0" applyNumberFormat="1" applyFont="1" applyBorder="1" applyAlignment="1">
      <alignment vertical="top" shrinkToFit="1"/>
    </xf>
    <xf numFmtId="0" fontId="0" fillId="0" borderId="0" xfId="0" applyAlignment="1">
      <alignment vertical="top"/>
    </xf>
    <xf numFmtId="1" fontId="5" fillId="0" borderId="2" xfId="0" applyNumberFormat="1" applyFont="1" applyBorder="1" applyAlignment="1">
      <alignment vertical="top" shrinkToFit="1"/>
    </xf>
    <xf numFmtId="1" fontId="5" fillId="0" borderId="3" xfId="0" applyNumberFormat="1" applyFont="1" applyBorder="1" applyAlignment="1">
      <alignment vertical="top" shrinkToFit="1"/>
    </xf>
    <xf numFmtId="0" fontId="0" fillId="0" borderId="3" xfId="0" applyBorder="1" applyAlignment="1">
      <alignment wrapText="1"/>
    </xf>
    <xf numFmtId="1" fontId="5" fillId="0" borderId="4" xfId="0" applyNumberFormat="1" applyFont="1" applyBorder="1" applyAlignment="1">
      <alignment vertical="top" shrinkToFi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1" fontId="5" fillId="0" borderId="5" xfId="0" applyNumberFormat="1" applyFont="1" applyBorder="1" applyAlignment="1">
      <alignment vertical="top" shrinkToFit="1"/>
    </xf>
    <xf numFmtId="1" fontId="5" fillId="0" borderId="0" xfId="0" applyNumberFormat="1" applyFont="1" applyAlignment="1">
      <alignment vertical="top" shrinkToFit="1"/>
    </xf>
    <xf numFmtId="1" fontId="5" fillId="0" borderId="1" xfId="0" applyNumberFormat="1" applyFont="1" applyBorder="1" applyAlignment="1">
      <alignment vertical="top" shrinkToFit="1"/>
    </xf>
    <xf numFmtId="0" fontId="0" fillId="0" borderId="7" xfId="0" applyBorder="1" applyAlignment="1">
      <alignment wrapText="1"/>
    </xf>
    <xf numFmtId="0" fontId="0" fillId="0" borderId="1" xfId="0" applyBorder="1" applyAlignment="1">
      <alignment wrapText="1"/>
    </xf>
    <xf numFmtId="2" fontId="5" fillId="0" borderId="7" xfId="0" applyNumberFormat="1" applyFont="1" applyBorder="1" applyAlignment="1">
      <alignment vertical="top" shrinkToFit="1"/>
    </xf>
    <xf numFmtId="1" fontId="5" fillId="0" borderId="7" xfId="0" applyNumberFormat="1" applyFont="1" applyBorder="1" applyAlignment="1">
      <alignment vertical="top" shrinkToFit="1"/>
    </xf>
    <xf numFmtId="1" fontId="5" fillId="0" borderId="6" xfId="0" applyNumberFormat="1" applyFont="1" applyBorder="1" applyAlignment="1">
      <alignment vertical="top" shrinkToFit="1"/>
    </xf>
    <xf numFmtId="2" fontId="5" fillId="0" borderId="8" xfId="0" applyNumberFormat="1" applyFont="1" applyBorder="1" applyAlignment="1">
      <alignment vertical="top" shrinkToFit="1"/>
    </xf>
    <xf numFmtId="0" fontId="4" fillId="0" borderId="0" xfId="0" applyFont="1" applyAlignment="1">
      <alignment vertical="top" wrapText="1"/>
    </xf>
    <xf numFmtId="0" fontId="0" fillId="0" borderId="2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0" xfId="0" applyFont="1" applyAlignment="1">
      <alignment vertical="top" wrapText="1"/>
    </xf>
    <xf numFmtId="3" fontId="5" fillId="0" borderId="1" xfId="0" applyNumberFormat="1" applyFont="1" applyBorder="1" applyAlignment="1">
      <alignment vertical="top" shrinkToFit="1"/>
    </xf>
    <xf numFmtId="0" fontId="0" fillId="0" borderId="6" xfId="0" applyBorder="1" applyAlignment="1">
      <alignment wrapText="1"/>
    </xf>
    <xf numFmtId="0" fontId="3" fillId="0" borderId="7" xfId="0" applyFont="1" applyBorder="1" applyAlignment="1">
      <alignment vertical="top" wrapText="1"/>
    </xf>
    <xf numFmtId="3" fontId="5" fillId="0" borderId="6" xfId="0" applyNumberFormat="1" applyFont="1" applyBorder="1" applyAlignment="1">
      <alignment vertical="center" shrinkToFit="1"/>
    </xf>
    <xf numFmtId="3" fontId="5" fillId="0" borderId="7" xfId="0" applyNumberFormat="1" applyFont="1" applyBorder="1" applyAlignment="1">
      <alignment vertical="center" shrinkToFit="1"/>
    </xf>
    <xf numFmtId="3" fontId="5" fillId="0" borderId="8" xfId="0" applyNumberFormat="1" applyFont="1" applyBorder="1" applyAlignment="1">
      <alignment vertical="center" shrinkToFit="1"/>
    </xf>
    <xf numFmtId="1" fontId="5" fillId="0" borderId="5" xfId="0" applyNumberFormat="1" applyFont="1" applyBorder="1" applyAlignment="1">
      <alignment vertical="center" shrinkToFit="1"/>
    </xf>
    <xf numFmtId="1" fontId="5" fillId="0" borderId="0" xfId="0" applyNumberFormat="1" applyFont="1" applyAlignment="1">
      <alignment vertical="center" shrinkToFit="1"/>
    </xf>
    <xf numFmtId="1" fontId="5" fillId="0" borderId="1" xfId="0" applyNumberFormat="1" applyFont="1" applyBorder="1" applyAlignment="1">
      <alignment vertical="center" shrinkToFit="1"/>
    </xf>
    <xf numFmtId="3" fontId="5" fillId="0" borderId="4" xfId="0" applyNumberFormat="1" applyFont="1" applyBorder="1" applyAlignment="1">
      <alignment vertical="top" shrinkToFit="1"/>
    </xf>
    <xf numFmtId="0" fontId="0" fillId="0" borderId="9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3" fontId="5" fillId="0" borderId="8" xfId="0" applyNumberFormat="1" applyFont="1" applyBorder="1" applyAlignment="1">
      <alignment vertical="top" shrinkToFit="1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164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4" fillId="4" borderId="6" xfId="0" applyFont="1" applyFill="1" applyBorder="1" applyAlignment="1">
      <alignment vertical="top" wrapText="1"/>
    </xf>
    <xf numFmtId="0" fontId="4" fillId="4" borderId="7" xfId="0" applyFont="1" applyFill="1" applyBorder="1" applyAlignment="1">
      <alignment vertical="top" wrapText="1"/>
    </xf>
    <xf numFmtId="2" fontId="5" fillId="4" borderId="7" xfId="0" applyNumberFormat="1" applyFont="1" applyFill="1" applyBorder="1" applyAlignment="1">
      <alignment vertical="top" shrinkToFit="1"/>
    </xf>
    <xf numFmtId="1" fontId="5" fillId="4" borderId="7" xfId="0" applyNumberFormat="1" applyFont="1" applyFill="1" applyBorder="1" applyAlignment="1">
      <alignment vertical="top" shrinkToFit="1"/>
    </xf>
    <xf numFmtId="1" fontId="5" fillId="4" borderId="8" xfId="0" applyNumberFormat="1" applyFont="1" applyFill="1" applyBorder="1" applyAlignment="1">
      <alignment vertical="top" shrinkToFit="1"/>
    </xf>
    <xf numFmtId="0" fontId="4" fillId="4" borderId="5" xfId="0" applyFont="1" applyFill="1" applyBorder="1" applyAlignment="1">
      <alignment vertical="top" wrapText="1"/>
    </xf>
    <xf numFmtId="0" fontId="4" fillId="4" borderId="0" xfId="0" applyFont="1" applyFill="1" applyAlignment="1">
      <alignment vertical="top" wrapText="1"/>
    </xf>
    <xf numFmtId="2" fontId="5" fillId="4" borderId="0" xfId="0" applyNumberFormat="1" applyFont="1" applyFill="1" applyAlignment="1">
      <alignment vertical="top" shrinkToFit="1"/>
    </xf>
    <xf numFmtId="1" fontId="5" fillId="4" borderId="0" xfId="0" applyNumberFormat="1" applyFont="1" applyFill="1" applyAlignment="1">
      <alignment vertical="top" shrinkToFit="1"/>
    </xf>
    <xf numFmtId="1" fontId="5" fillId="4" borderId="1" xfId="0" applyNumberFormat="1" applyFont="1" applyFill="1" applyBorder="1" applyAlignment="1">
      <alignment vertical="top" shrinkToFit="1"/>
    </xf>
    <xf numFmtId="1" fontId="5" fillId="4" borderId="5" xfId="0" applyNumberFormat="1" applyFont="1" applyFill="1" applyBorder="1" applyAlignment="1">
      <alignment vertical="top" shrinkToFit="1"/>
    </xf>
    <xf numFmtId="1" fontId="5" fillId="4" borderId="2" xfId="0" applyNumberFormat="1" applyFont="1" applyFill="1" applyBorder="1" applyAlignment="1">
      <alignment vertical="top" shrinkToFit="1"/>
    </xf>
    <xf numFmtId="1" fontId="5" fillId="4" borderId="3" xfId="0" applyNumberFormat="1" applyFont="1" applyFill="1" applyBorder="1" applyAlignment="1">
      <alignment vertical="top" shrinkToFit="1"/>
    </xf>
    <xf numFmtId="0" fontId="0" fillId="4" borderId="3" xfId="0" applyFill="1" applyBorder="1" applyAlignment="1">
      <alignment wrapText="1"/>
    </xf>
    <xf numFmtId="1" fontId="5" fillId="4" borderId="4" xfId="0" applyNumberFormat="1" applyFont="1" applyFill="1" applyBorder="1" applyAlignment="1">
      <alignment vertical="top" shrinkToFit="1"/>
    </xf>
    <xf numFmtId="164" fontId="5" fillId="0" borderId="0" xfId="0" applyNumberFormat="1" applyFont="1" applyAlignment="1">
      <alignment vertical="top" shrinkToFit="1"/>
    </xf>
    <xf numFmtId="164" fontId="5" fillId="0" borderId="0" xfId="0" applyNumberFormat="1" applyFont="1" applyAlignment="1">
      <alignment vertical="center" shrinkToFit="1"/>
    </xf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left" wrapText="1"/>
    </xf>
    <xf numFmtId="49" fontId="10" fillId="0" borderId="0" xfId="0" applyNumberFormat="1" applyFont="1" applyAlignment="1">
      <alignment vertical="top" wrapText="1"/>
    </xf>
    <xf numFmtId="3" fontId="5" fillId="0" borderId="6" xfId="0" applyNumberFormat="1" applyFont="1" applyBorder="1" applyAlignment="1" applyProtection="1">
      <alignment vertical="top" shrinkToFit="1"/>
      <protection locked="0"/>
    </xf>
    <xf numFmtId="8" fontId="8" fillId="0" borderId="0" xfId="0" applyNumberFormat="1" applyFont="1" applyAlignment="1">
      <alignment horizontal="left" vertical="top"/>
    </xf>
    <xf numFmtId="164" fontId="11" fillId="5" borderId="12" xfId="0" applyNumberFormat="1" applyFont="1" applyFill="1" applyBorder="1"/>
    <xf numFmtId="0" fontId="11" fillId="5" borderId="12" xfId="0" applyFont="1" applyFill="1" applyBorder="1"/>
    <xf numFmtId="0" fontId="11" fillId="5" borderId="13" xfId="0" applyFont="1" applyFill="1" applyBorder="1"/>
    <xf numFmtId="164" fontId="1" fillId="6" borderId="12" xfId="0" applyNumberFormat="1" applyFont="1" applyFill="1" applyBorder="1"/>
    <xf numFmtId="164" fontId="1" fillId="0" borderId="12" xfId="0" applyNumberFormat="1" applyFont="1" applyBorder="1"/>
    <xf numFmtId="10" fontId="1" fillId="0" borderId="12" xfId="0" applyNumberFormat="1" applyFont="1" applyBorder="1"/>
    <xf numFmtId="10" fontId="1" fillId="0" borderId="13" xfId="0" applyNumberFormat="1" applyFont="1" applyBorder="1"/>
    <xf numFmtId="10" fontId="1" fillId="6" borderId="13" xfId="0" applyNumberFormat="1" applyFont="1" applyFill="1" applyBorder="1"/>
    <xf numFmtId="9" fontId="9" fillId="6" borderId="13" xfId="0" applyNumberFormat="1" applyFont="1" applyFill="1" applyBorder="1"/>
    <xf numFmtId="9" fontId="9" fillId="0" borderId="13" xfId="0" applyNumberFormat="1" applyFont="1" applyBorder="1"/>
    <xf numFmtId="10" fontId="9" fillId="0" borderId="13" xfId="0" applyNumberFormat="1" applyFont="1" applyBorder="1"/>
    <xf numFmtId="10" fontId="9" fillId="6" borderId="13" xfId="0" applyNumberFormat="1" applyFont="1" applyFill="1" applyBorder="1"/>
    <xf numFmtId="0" fontId="0" fillId="0" borderId="0" xfId="0"/>
    <xf numFmtId="164" fontId="0" fillId="0" borderId="0" xfId="0" applyNumberFormat="1"/>
    <xf numFmtId="0" fontId="10" fillId="0" borderId="0" xfId="0" applyFont="1" applyAlignment="1">
      <alignment horizontal="left" vertical="top" wrapText="1"/>
    </xf>
    <xf numFmtId="49" fontId="10" fillId="0" borderId="0" xfId="0" quotePrefix="1" applyNumberFormat="1" applyFont="1" applyAlignment="1">
      <alignment vertical="top" wrapText="1"/>
    </xf>
    <xf numFmtId="0" fontId="12" fillId="0" borderId="10" xfId="2" applyFont="1" applyFill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vertical="top" wrapText="1"/>
    </xf>
    <xf numFmtId="164" fontId="15" fillId="0" borderId="0" xfId="0" applyNumberFormat="1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3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14" fillId="7" borderId="0" xfId="4" applyFont="1" applyFill="1" applyBorder="1" applyAlignment="1">
      <alignment vertical="top" wrapText="1"/>
    </xf>
    <xf numFmtId="165" fontId="14" fillId="7" borderId="0" xfId="4" applyNumberFormat="1" applyFont="1" applyFill="1" applyBorder="1" applyAlignment="1">
      <alignment horizontal="center" vertical="top" wrapText="1"/>
    </xf>
    <xf numFmtId="0" fontId="14" fillId="7" borderId="0" xfId="4" applyFont="1" applyFill="1" applyBorder="1" applyAlignment="1">
      <alignment horizontal="center" vertical="top" wrapText="1"/>
    </xf>
    <xf numFmtId="44" fontId="14" fillId="7" borderId="0" xfId="1" applyFont="1" applyFill="1" applyBorder="1" applyAlignment="1">
      <alignment horizontal="center" vertical="top" wrapText="1"/>
    </xf>
    <xf numFmtId="0" fontId="21" fillId="7" borderId="11" xfId="4" applyFont="1" applyFill="1" applyBorder="1" applyAlignment="1">
      <alignment vertical="top" wrapText="1"/>
    </xf>
    <xf numFmtId="164" fontId="21" fillId="7" borderId="11" xfId="4" applyNumberFormat="1" applyFont="1" applyFill="1" applyBorder="1" applyAlignment="1">
      <alignment vertical="top" wrapText="1"/>
    </xf>
    <xf numFmtId="0" fontId="19" fillId="8" borderId="0" xfId="3" applyFont="1" applyFill="1" applyBorder="1" applyAlignment="1">
      <alignment vertical="top" wrapText="1"/>
    </xf>
    <xf numFmtId="164" fontId="19" fillId="8" borderId="0" xfId="3" applyNumberFormat="1" applyFont="1" applyFill="1" applyBorder="1" applyAlignment="1">
      <alignment vertical="top" wrapText="1"/>
    </xf>
    <xf numFmtId="164" fontId="20" fillId="8" borderId="0" xfId="3" applyNumberFormat="1" applyFont="1" applyFill="1" applyBorder="1" applyAlignment="1">
      <alignment vertical="top" wrapText="1"/>
    </xf>
  </cellXfs>
  <cellStyles count="5">
    <cellStyle name="20% - Accent1" xfId="3" builtinId="30"/>
    <cellStyle name="60% - Accent1" xfId="4" builtinId="32"/>
    <cellStyle name="Kop 1" xfId="2" builtinId="16"/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ACE1E9"/>
      <color rgb="FFF09A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10159</xdr:colOff>
      <xdr:row>0</xdr:row>
      <xdr:rowOff>0</xdr:rowOff>
    </xdr:from>
    <xdr:ext cx="2402205" cy="635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2402205" cy="6350"/>
        </a:xfrm>
        <a:custGeom>
          <a:avLst/>
          <a:gdLst/>
          <a:ahLst/>
          <a:cxnLst/>
          <a:rect l="0" t="0" r="0" b="0"/>
          <a:pathLst>
            <a:path w="2402205" h="6350">
              <a:moveTo>
                <a:pt x="2402078" y="0"/>
              </a:moveTo>
              <a:lnTo>
                <a:pt x="0" y="0"/>
              </a:lnTo>
              <a:lnTo>
                <a:pt x="0" y="6096"/>
              </a:lnTo>
              <a:lnTo>
                <a:pt x="2402078" y="6096"/>
              </a:lnTo>
              <a:lnTo>
                <a:pt x="240207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5029</xdr:colOff>
      <xdr:row>32</xdr:row>
      <xdr:rowOff>180084</xdr:rowOff>
    </xdr:from>
    <xdr:ext cx="5088255" cy="63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5088255" cy="6350"/>
        </a:xfrm>
        <a:custGeom>
          <a:avLst/>
          <a:gdLst/>
          <a:ahLst/>
          <a:cxnLst/>
          <a:rect l="0" t="0" r="0" b="0"/>
          <a:pathLst>
            <a:path w="5088255" h="6350">
              <a:moveTo>
                <a:pt x="5088000" y="0"/>
              </a:moveTo>
              <a:lnTo>
                <a:pt x="0" y="0"/>
              </a:lnTo>
              <a:lnTo>
                <a:pt x="0" y="6096"/>
              </a:lnTo>
              <a:lnTo>
                <a:pt x="5088000" y="6096"/>
              </a:lnTo>
              <a:lnTo>
                <a:pt x="50880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6096</xdr:colOff>
      <xdr:row>77</xdr:row>
      <xdr:rowOff>0</xdr:rowOff>
    </xdr:from>
    <xdr:ext cx="1140460" cy="63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140460" cy="6350"/>
        </a:xfrm>
        <a:custGeom>
          <a:avLst/>
          <a:gdLst/>
          <a:ahLst/>
          <a:cxnLst/>
          <a:rect l="0" t="0" r="0" b="0"/>
          <a:pathLst>
            <a:path w="1140460" h="6350">
              <a:moveTo>
                <a:pt x="1139901" y="0"/>
              </a:moveTo>
              <a:lnTo>
                <a:pt x="569976" y="0"/>
              </a:lnTo>
              <a:lnTo>
                <a:pt x="566877" y="0"/>
              </a:lnTo>
              <a:lnTo>
                <a:pt x="560781" y="0"/>
              </a:lnTo>
              <a:lnTo>
                <a:pt x="0" y="0"/>
              </a:lnTo>
              <a:lnTo>
                <a:pt x="0" y="6083"/>
              </a:lnTo>
              <a:lnTo>
                <a:pt x="560781" y="6083"/>
              </a:lnTo>
              <a:lnTo>
                <a:pt x="566877" y="6083"/>
              </a:lnTo>
              <a:lnTo>
                <a:pt x="569976" y="6083"/>
              </a:lnTo>
              <a:lnTo>
                <a:pt x="1139901" y="6083"/>
              </a:lnTo>
              <a:lnTo>
                <a:pt x="113990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38100</xdr:rowOff>
    </xdr:from>
    <xdr:to>
      <xdr:col>1</xdr:col>
      <xdr:colOff>219683</xdr:colOff>
      <xdr:row>32</xdr:row>
      <xdr:rowOff>82310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E2156A6A-196E-BF32-1734-FEA520ECA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00500"/>
          <a:ext cx="4353533" cy="2829320"/>
        </a:xfrm>
        <a:prstGeom prst="rect">
          <a:avLst/>
        </a:prstGeom>
      </xdr:spPr>
    </xdr:pic>
    <xdr:clientData/>
  </xdr:twoCellAnchor>
  <xdr:twoCellAnchor editAs="oneCell">
    <xdr:from>
      <xdr:col>0</xdr:col>
      <xdr:colOff>76199</xdr:colOff>
      <xdr:row>34</xdr:row>
      <xdr:rowOff>19050</xdr:rowOff>
    </xdr:from>
    <xdr:to>
      <xdr:col>1</xdr:col>
      <xdr:colOff>152997</xdr:colOff>
      <xdr:row>51</xdr:row>
      <xdr:rowOff>118509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8CA77F82-3A90-7E48-F845-4500C52D35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55"/>
        <a:stretch>
          <a:fillRect/>
        </a:stretch>
      </xdr:blipFill>
      <xdr:spPr>
        <a:xfrm>
          <a:off x="76199" y="7143750"/>
          <a:ext cx="4220173" cy="285789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53</xdr:row>
      <xdr:rowOff>57150</xdr:rowOff>
    </xdr:from>
    <xdr:to>
      <xdr:col>1</xdr:col>
      <xdr:colOff>305424</xdr:colOff>
      <xdr:row>71</xdr:row>
      <xdr:rowOff>34693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141A7AF0-D506-70CE-EA00-48D2C87FF9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706" r="-1"/>
        <a:stretch>
          <a:fillRect/>
        </a:stretch>
      </xdr:blipFill>
      <xdr:spPr>
        <a:xfrm>
          <a:off x="57150" y="10296525"/>
          <a:ext cx="4391649" cy="2886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7"/>
  <sheetViews>
    <sheetView workbookViewId="0">
      <selection activeCell="G32" sqref="G32"/>
    </sheetView>
  </sheetViews>
  <sheetFormatPr defaultRowHeight="12.75" x14ac:dyDescent="0.2"/>
  <cols>
    <col min="1" max="1" width="15.6640625" bestFit="1" customWidth="1"/>
    <col min="2" max="2" width="6.5" bestFit="1" customWidth="1"/>
    <col min="3" max="3" width="8.83203125" bestFit="1" customWidth="1"/>
    <col min="4" max="4" width="13.6640625" bestFit="1" customWidth="1"/>
    <col min="5" max="6" width="1.1640625" customWidth="1"/>
    <col min="7" max="7" width="15.6640625" bestFit="1" customWidth="1"/>
    <col min="8" max="8" width="2.1640625" customWidth="1"/>
    <col min="9" max="9" width="6.5" bestFit="1" customWidth="1"/>
    <col min="10" max="10" width="2.1640625" customWidth="1"/>
    <col min="11" max="11" width="6.5" bestFit="1" customWidth="1"/>
    <col min="12" max="12" width="2.1640625" customWidth="1"/>
    <col min="13" max="13" width="6.5" bestFit="1" customWidth="1"/>
    <col min="14" max="14" width="15.6640625" bestFit="1" customWidth="1"/>
    <col min="15" max="15" width="6.5" bestFit="1" customWidth="1"/>
    <col min="16" max="16" width="2.1640625" customWidth="1"/>
    <col min="17" max="18" width="3.33203125" customWidth="1"/>
    <col min="19" max="19" width="6.5" bestFit="1" customWidth="1"/>
    <col min="20" max="20" width="5.83203125" customWidth="1"/>
    <col min="21" max="21" width="6.5" bestFit="1" customWidth="1"/>
    <col min="22" max="22" width="10.1640625" bestFit="1" customWidth="1"/>
    <col min="23" max="23" width="2.1640625" customWidth="1"/>
    <col min="24" max="24" width="1.1640625" customWidth="1"/>
    <col min="25" max="25" width="2.1640625" customWidth="1"/>
    <col min="26" max="26" width="2.33203125" bestFit="1" customWidth="1"/>
    <col min="27" max="27" width="21.83203125" bestFit="1" customWidth="1"/>
    <col min="28" max="28" width="10.5" customWidth="1"/>
    <col min="29" max="29" width="8.83203125" bestFit="1" customWidth="1"/>
    <col min="30" max="30" width="6.5" bestFit="1" customWidth="1"/>
    <col min="31" max="31" width="3.33203125" customWidth="1"/>
    <col min="32" max="32" width="6.5" bestFit="1" customWidth="1"/>
    <col min="33" max="33" width="4.6640625" customWidth="1"/>
  </cols>
  <sheetData>
    <row r="1" spans="1:33" ht="17.10000000000000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31"/>
    </row>
    <row r="2" spans="1:33" ht="16.5" customHeight="1" x14ac:dyDescent="0.2">
      <c r="A2" s="36"/>
      <c r="B2" s="16" t="s">
        <v>1</v>
      </c>
      <c r="C2" s="17"/>
      <c r="D2" s="17" t="s">
        <v>2</v>
      </c>
      <c r="E2" s="17"/>
      <c r="F2" s="17"/>
      <c r="G2" s="17"/>
      <c r="H2" s="17"/>
      <c r="I2" s="17" t="s">
        <v>3</v>
      </c>
      <c r="J2" s="17"/>
      <c r="K2" s="17"/>
      <c r="L2" s="17"/>
      <c r="M2" s="17" t="s">
        <v>4</v>
      </c>
      <c r="N2" s="18"/>
      <c r="O2" s="30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</row>
    <row r="3" spans="1:33" ht="17.100000000000001" customHeight="1" x14ac:dyDescent="0.2">
      <c r="A3" s="34">
        <v>1</v>
      </c>
      <c r="B3" s="23">
        <v>3301</v>
      </c>
      <c r="C3" s="24"/>
      <c r="D3" s="24">
        <v>3321</v>
      </c>
      <c r="E3" s="24"/>
      <c r="F3" s="24"/>
      <c r="G3" s="24"/>
      <c r="H3" s="24"/>
      <c r="I3" s="24">
        <v>3334</v>
      </c>
      <c r="J3" s="24"/>
      <c r="K3" s="24"/>
      <c r="L3" s="24"/>
      <c r="M3" s="24">
        <v>4279</v>
      </c>
      <c r="N3" s="59"/>
      <c r="O3" s="30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</row>
    <row r="4" spans="1:33" ht="16.5" customHeight="1" x14ac:dyDescent="0.2">
      <c r="A4" s="34">
        <v>2</v>
      </c>
      <c r="B4" s="19">
        <v>3381</v>
      </c>
      <c r="C4" s="20"/>
      <c r="D4" s="20">
        <v>3479</v>
      </c>
      <c r="E4" s="20"/>
      <c r="F4" s="20"/>
      <c r="G4" s="20"/>
      <c r="H4" s="20"/>
      <c r="I4" s="20">
        <v>3531</v>
      </c>
      <c r="J4" s="20"/>
      <c r="K4" s="20"/>
      <c r="L4" s="20"/>
      <c r="M4" s="20">
        <v>4438</v>
      </c>
      <c r="N4" s="46"/>
      <c r="O4" s="30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</row>
    <row r="5" spans="1:33" ht="16.5" customHeight="1" x14ac:dyDescent="0.2">
      <c r="A5" s="34">
        <v>3</v>
      </c>
      <c r="B5" s="19">
        <v>3483</v>
      </c>
      <c r="C5" s="20"/>
      <c r="D5" s="20">
        <v>3659</v>
      </c>
      <c r="E5" s="20"/>
      <c r="F5" s="20"/>
      <c r="G5" s="20"/>
      <c r="H5" s="20"/>
      <c r="I5" s="20">
        <v>3759</v>
      </c>
      <c r="J5" s="20"/>
      <c r="K5" s="20"/>
      <c r="L5" s="20"/>
      <c r="M5" s="20">
        <v>4580</v>
      </c>
      <c r="N5" s="46"/>
      <c r="O5" s="30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spans="1:33" ht="16.5" customHeight="1" x14ac:dyDescent="0.2">
      <c r="A6" s="34">
        <v>4</v>
      </c>
      <c r="B6" s="19">
        <v>3584</v>
      </c>
      <c r="C6" s="20"/>
      <c r="D6" s="20">
        <v>3840</v>
      </c>
      <c r="E6" s="20"/>
      <c r="F6" s="20"/>
      <c r="G6" s="20"/>
      <c r="H6" s="20"/>
      <c r="I6" s="20">
        <v>3988</v>
      </c>
      <c r="J6" s="20"/>
      <c r="K6" s="20"/>
      <c r="L6" s="20"/>
      <c r="M6" s="20">
        <v>4867</v>
      </c>
      <c r="N6" s="46"/>
      <c r="O6" s="30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ht="16.5" customHeight="1" x14ac:dyDescent="0.2">
      <c r="A7" s="5">
        <v>5</v>
      </c>
      <c r="B7" s="19">
        <v>3687</v>
      </c>
      <c r="C7" s="20"/>
      <c r="D7" s="20">
        <v>4019</v>
      </c>
      <c r="E7" s="20"/>
      <c r="F7" s="20"/>
      <c r="G7" s="20"/>
      <c r="H7" s="20"/>
      <c r="I7" s="20">
        <v>4216</v>
      </c>
      <c r="J7" s="20"/>
      <c r="K7" s="20"/>
      <c r="L7" s="20"/>
      <c r="M7" s="20">
        <v>5187</v>
      </c>
      <c r="N7" s="46"/>
      <c r="O7" s="30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2"/>
      <c r="AG7" s="2"/>
    </row>
    <row r="8" spans="1:33" ht="16.5" customHeight="1" x14ac:dyDescent="0.2">
      <c r="A8" s="5">
        <v>6</v>
      </c>
      <c r="B8" s="19">
        <v>3814</v>
      </c>
      <c r="C8" s="20"/>
      <c r="D8" s="20">
        <v>4219</v>
      </c>
      <c r="E8" s="20"/>
      <c r="F8" s="20"/>
      <c r="G8" s="20"/>
      <c r="H8" s="20"/>
      <c r="I8" s="20">
        <v>4474</v>
      </c>
      <c r="J8" s="20"/>
      <c r="K8" s="20"/>
      <c r="L8" s="20"/>
      <c r="M8" s="20">
        <v>5478</v>
      </c>
      <c r="N8" s="46"/>
      <c r="O8" s="30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2"/>
      <c r="AG8" s="2"/>
    </row>
    <row r="9" spans="1:33" ht="16.5" customHeight="1" x14ac:dyDescent="0.2">
      <c r="A9" s="5">
        <v>7</v>
      </c>
      <c r="B9" s="19">
        <v>3963</v>
      </c>
      <c r="C9" s="20"/>
      <c r="D9" s="20">
        <v>4441</v>
      </c>
      <c r="E9" s="20"/>
      <c r="F9" s="20"/>
      <c r="G9" s="20"/>
      <c r="H9" s="20"/>
      <c r="I9" s="20">
        <v>4762</v>
      </c>
      <c r="J9" s="20"/>
      <c r="K9" s="20"/>
      <c r="L9" s="20"/>
      <c r="M9" s="20">
        <v>5768</v>
      </c>
      <c r="N9" s="46"/>
      <c r="O9" s="30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2"/>
      <c r="AG9" s="2"/>
    </row>
    <row r="10" spans="1:33" ht="16.5" customHeight="1" x14ac:dyDescent="0.2">
      <c r="A10" s="5">
        <v>8</v>
      </c>
      <c r="B10" s="19">
        <v>4131</v>
      </c>
      <c r="C10" s="20"/>
      <c r="D10" s="20">
        <v>4683</v>
      </c>
      <c r="E10" s="20"/>
      <c r="F10" s="20"/>
      <c r="G10" s="20"/>
      <c r="H10" s="20"/>
      <c r="I10" s="20">
        <v>5083</v>
      </c>
      <c r="J10" s="20"/>
      <c r="K10" s="20"/>
      <c r="L10" s="20"/>
      <c r="M10" s="20">
        <v>6060</v>
      </c>
      <c r="N10" s="46"/>
      <c r="O10" s="30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2"/>
      <c r="AG10" s="2"/>
    </row>
    <row r="11" spans="1:33" ht="16.5" customHeight="1" x14ac:dyDescent="0.2">
      <c r="A11" s="5">
        <v>9</v>
      </c>
      <c r="B11" s="19">
        <v>4322</v>
      </c>
      <c r="C11" s="20"/>
      <c r="D11" s="20">
        <v>4946</v>
      </c>
      <c r="E11" s="20"/>
      <c r="F11" s="20"/>
      <c r="G11" s="20"/>
      <c r="H11" s="20"/>
      <c r="I11" s="20">
        <v>5431</v>
      </c>
      <c r="J11" s="20"/>
      <c r="K11" s="20"/>
      <c r="L11" s="20"/>
      <c r="M11" s="20">
        <v>6351</v>
      </c>
      <c r="N11" s="46"/>
      <c r="O11" s="30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2"/>
      <c r="AG11" s="2"/>
    </row>
    <row r="12" spans="1:33" ht="16.5" customHeight="1" x14ac:dyDescent="0.2">
      <c r="A12" s="5">
        <v>10</v>
      </c>
      <c r="B12" s="19">
        <v>4534</v>
      </c>
      <c r="C12" s="20"/>
      <c r="D12" s="20">
        <v>5231</v>
      </c>
      <c r="E12" s="20"/>
      <c r="F12" s="20"/>
      <c r="G12" s="20"/>
      <c r="H12" s="20"/>
      <c r="I12" s="20">
        <v>5812</v>
      </c>
      <c r="J12" s="20"/>
      <c r="K12" s="20"/>
      <c r="L12" s="20"/>
      <c r="M12" s="20">
        <v>6641</v>
      </c>
      <c r="N12" s="46"/>
      <c r="O12" s="30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2"/>
      <c r="AG12" s="2"/>
    </row>
    <row r="13" spans="1:33" ht="16.5" customHeight="1" x14ac:dyDescent="0.2">
      <c r="A13" s="5">
        <v>11</v>
      </c>
      <c r="B13" s="19">
        <v>4770</v>
      </c>
      <c r="C13" s="20"/>
      <c r="D13" s="20">
        <v>5536</v>
      </c>
      <c r="E13" s="20"/>
      <c r="F13" s="20"/>
      <c r="G13" s="20"/>
      <c r="H13" s="20"/>
      <c r="I13" s="20">
        <v>6223</v>
      </c>
      <c r="J13" s="20"/>
      <c r="K13" s="20"/>
      <c r="L13" s="20"/>
      <c r="M13" s="20">
        <v>6931</v>
      </c>
      <c r="N13" s="46"/>
      <c r="O13" s="30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2"/>
      <c r="AG13" s="2"/>
    </row>
    <row r="14" spans="1:33" ht="16.5" customHeight="1" x14ac:dyDescent="0.2">
      <c r="A14" s="5">
        <v>12</v>
      </c>
      <c r="B14" s="21">
        <v>5030</v>
      </c>
      <c r="C14" s="22"/>
      <c r="D14" s="22">
        <v>5862</v>
      </c>
      <c r="E14" s="22"/>
      <c r="F14" s="22"/>
      <c r="G14" s="22"/>
      <c r="H14" s="22"/>
      <c r="I14" s="22">
        <v>6665</v>
      </c>
      <c r="J14" s="22"/>
      <c r="K14" s="22"/>
      <c r="L14" s="22"/>
      <c r="M14" s="22">
        <v>7225</v>
      </c>
      <c r="N14" s="55"/>
      <c r="O14" s="30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2"/>
      <c r="AG14" s="2"/>
    </row>
    <row r="15" spans="1:33" ht="30" customHeight="1" x14ac:dyDescent="0.2">
      <c r="A15" s="1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7"/>
      <c r="P15" s="57"/>
      <c r="Q15" s="57"/>
      <c r="R15" s="57"/>
      <c r="S15" s="58"/>
      <c r="T15" s="58"/>
      <c r="U15" s="58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9"/>
      <c r="AG15" s="1"/>
    </row>
    <row r="16" spans="1:33" ht="17.100000000000001" customHeight="1" x14ac:dyDescent="0.2">
      <c r="A16" s="3"/>
      <c r="B16" s="47"/>
      <c r="C16" s="35"/>
      <c r="D16" s="48" t="s">
        <v>5</v>
      </c>
      <c r="E16" s="48"/>
      <c r="F16" s="48"/>
      <c r="G16" s="48"/>
      <c r="H16" s="48"/>
      <c r="I16" s="48"/>
      <c r="J16" s="48"/>
      <c r="K16" s="48"/>
      <c r="L16" s="48"/>
      <c r="M16" s="35"/>
      <c r="N16" s="35"/>
      <c r="O16" s="35"/>
      <c r="P16" s="35"/>
      <c r="Q16" s="35"/>
      <c r="R16" s="35"/>
      <c r="S16" s="31"/>
      <c r="T16" s="31"/>
      <c r="U16" s="36"/>
      <c r="V16" s="47"/>
      <c r="W16" s="35"/>
      <c r="X16" s="35"/>
      <c r="Y16" s="35"/>
      <c r="Z16" s="35"/>
      <c r="AA16" s="48" t="s">
        <v>6</v>
      </c>
      <c r="AB16" s="48"/>
      <c r="AC16" s="48"/>
      <c r="AD16" s="48"/>
      <c r="AE16" s="48"/>
      <c r="AF16" s="10"/>
      <c r="AG16" s="2"/>
    </row>
    <row r="17" spans="1:33" ht="16.5" customHeight="1" x14ac:dyDescent="0.2">
      <c r="A17" s="3"/>
      <c r="B17" s="16" t="s">
        <v>7</v>
      </c>
      <c r="C17" s="17"/>
      <c r="D17" s="17" t="s">
        <v>8</v>
      </c>
      <c r="E17" s="17"/>
      <c r="F17" s="17"/>
      <c r="G17" s="17"/>
      <c r="H17" s="17"/>
      <c r="I17" s="17" t="s">
        <v>9</v>
      </c>
      <c r="J17" s="17"/>
      <c r="K17" s="17"/>
      <c r="L17" s="17"/>
      <c r="M17" s="17" t="s">
        <v>10</v>
      </c>
      <c r="N17" s="17"/>
      <c r="O17" s="17" t="s">
        <v>11</v>
      </c>
      <c r="P17" s="17"/>
      <c r="Q17" s="17"/>
      <c r="R17" s="18"/>
      <c r="S17" s="30"/>
      <c r="T17" s="31"/>
      <c r="U17" s="36"/>
      <c r="V17" s="16" t="s">
        <v>12</v>
      </c>
      <c r="W17" s="17"/>
      <c r="X17" s="17"/>
      <c r="Y17" s="17"/>
      <c r="Z17" s="17"/>
      <c r="AA17" s="17" t="s">
        <v>13</v>
      </c>
      <c r="AB17" s="17"/>
      <c r="AC17" s="17"/>
      <c r="AD17" s="17" t="s">
        <v>14</v>
      </c>
      <c r="AE17" s="17"/>
      <c r="AF17" s="4" t="s">
        <v>15</v>
      </c>
      <c r="AG17" s="2"/>
    </row>
    <row r="18" spans="1:33" ht="35.25" customHeight="1" x14ac:dyDescent="0.2">
      <c r="A18" s="11">
        <v>1</v>
      </c>
      <c r="B18" s="49">
        <v>3186</v>
      </c>
      <c r="C18" s="50"/>
      <c r="D18" s="50">
        <v>3334</v>
      </c>
      <c r="E18" s="50"/>
      <c r="F18" s="50"/>
      <c r="G18" s="50"/>
      <c r="H18" s="50"/>
      <c r="I18" s="50">
        <v>5187</v>
      </c>
      <c r="J18" s="50"/>
      <c r="K18" s="50"/>
      <c r="L18" s="50"/>
      <c r="M18" s="50">
        <v>5939</v>
      </c>
      <c r="N18" s="50"/>
      <c r="O18" s="50">
        <v>6235</v>
      </c>
      <c r="P18" s="50"/>
      <c r="Q18" s="50"/>
      <c r="R18" s="51"/>
      <c r="S18" s="52">
        <v>1</v>
      </c>
      <c r="T18" s="53"/>
      <c r="U18" s="54"/>
      <c r="V18" s="49">
        <v>3031</v>
      </c>
      <c r="W18" s="50"/>
      <c r="X18" s="50"/>
      <c r="Y18" s="50"/>
      <c r="Z18" s="50"/>
      <c r="AA18" s="50">
        <v>3186</v>
      </c>
      <c r="AB18" s="50"/>
      <c r="AC18" s="50"/>
      <c r="AD18" s="50">
        <v>3334</v>
      </c>
      <c r="AE18" s="50"/>
      <c r="AF18" s="12">
        <v>5187</v>
      </c>
      <c r="AG18" s="1"/>
    </row>
    <row r="19" spans="1:33" ht="16.5" customHeight="1" x14ac:dyDescent="0.2">
      <c r="A19" s="5">
        <v>2</v>
      </c>
      <c r="B19" s="19">
        <v>3334</v>
      </c>
      <c r="C19" s="20"/>
      <c r="D19" s="20">
        <v>3531</v>
      </c>
      <c r="E19" s="20"/>
      <c r="F19" s="20"/>
      <c r="G19" s="20"/>
      <c r="H19" s="20"/>
      <c r="I19" s="20">
        <v>5343</v>
      </c>
      <c r="J19" s="20"/>
      <c r="K19" s="20"/>
      <c r="L19" s="20"/>
      <c r="M19" s="20">
        <v>6089</v>
      </c>
      <c r="N19" s="20"/>
      <c r="O19" s="20">
        <v>6383</v>
      </c>
      <c r="P19" s="20"/>
      <c r="Q19" s="20"/>
      <c r="R19" s="46"/>
      <c r="S19" s="32">
        <v>2</v>
      </c>
      <c r="T19" s="33"/>
      <c r="U19" s="34"/>
      <c r="V19" s="19">
        <v>3334</v>
      </c>
      <c r="W19" s="20"/>
      <c r="X19" s="20"/>
      <c r="Y19" s="20"/>
      <c r="Z19" s="20"/>
      <c r="AA19" s="20">
        <v>3334</v>
      </c>
      <c r="AB19" s="20"/>
      <c r="AC19" s="20"/>
      <c r="AD19" s="20">
        <v>3531</v>
      </c>
      <c r="AE19" s="20"/>
      <c r="AF19" s="7">
        <v>5343</v>
      </c>
      <c r="AG19" s="2"/>
    </row>
    <row r="20" spans="1:33" ht="16.5" customHeight="1" x14ac:dyDescent="0.2">
      <c r="A20" s="5">
        <v>3</v>
      </c>
      <c r="B20" s="19">
        <v>3499</v>
      </c>
      <c r="C20" s="20"/>
      <c r="D20" s="20">
        <v>3759</v>
      </c>
      <c r="E20" s="20"/>
      <c r="F20" s="20"/>
      <c r="G20" s="20"/>
      <c r="H20" s="20"/>
      <c r="I20" s="20">
        <v>5490</v>
      </c>
      <c r="J20" s="20"/>
      <c r="K20" s="20"/>
      <c r="L20" s="20"/>
      <c r="M20" s="20">
        <v>6383</v>
      </c>
      <c r="N20" s="20"/>
      <c r="O20" s="20">
        <v>6570</v>
      </c>
      <c r="P20" s="20"/>
      <c r="Q20" s="20"/>
      <c r="R20" s="46"/>
      <c r="S20" s="32">
        <v>3</v>
      </c>
      <c r="T20" s="33"/>
      <c r="U20" s="34"/>
      <c r="V20" s="19">
        <v>3495</v>
      </c>
      <c r="W20" s="20"/>
      <c r="X20" s="20"/>
      <c r="Y20" s="20"/>
      <c r="Z20" s="20"/>
      <c r="AA20" s="20">
        <v>3499</v>
      </c>
      <c r="AB20" s="20"/>
      <c r="AC20" s="20"/>
      <c r="AD20" s="20">
        <v>3759</v>
      </c>
      <c r="AE20" s="20"/>
      <c r="AF20" s="7">
        <v>5490</v>
      </c>
      <c r="AG20" s="2"/>
    </row>
    <row r="21" spans="1:33" ht="16.5" customHeight="1" x14ac:dyDescent="0.2">
      <c r="A21" s="5">
        <v>4</v>
      </c>
      <c r="B21" s="19">
        <v>3675</v>
      </c>
      <c r="C21" s="20"/>
      <c r="D21" s="20">
        <v>3988</v>
      </c>
      <c r="E21" s="20"/>
      <c r="F21" s="20"/>
      <c r="G21" s="20"/>
      <c r="H21" s="20"/>
      <c r="I21" s="20">
        <v>5641</v>
      </c>
      <c r="J21" s="20"/>
      <c r="K21" s="20"/>
      <c r="L21" s="20"/>
      <c r="M21" s="20">
        <v>6570</v>
      </c>
      <c r="N21" s="20"/>
      <c r="O21" s="20">
        <v>6946</v>
      </c>
      <c r="P21" s="20"/>
      <c r="Q21" s="20"/>
      <c r="R21" s="46"/>
      <c r="S21" s="32">
        <v>4</v>
      </c>
      <c r="T21" s="33"/>
      <c r="U21" s="34"/>
      <c r="V21" s="19">
        <v>3672</v>
      </c>
      <c r="W21" s="20"/>
      <c r="X21" s="20"/>
      <c r="Y21" s="20"/>
      <c r="Z21" s="20"/>
      <c r="AA21" s="20">
        <v>3675</v>
      </c>
      <c r="AB21" s="20"/>
      <c r="AC21" s="20"/>
      <c r="AD21" s="20">
        <v>3988</v>
      </c>
      <c r="AE21" s="20"/>
      <c r="AF21" s="7">
        <v>5641</v>
      </c>
      <c r="AG21" s="2"/>
    </row>
    <row r="22" spans="1:33" ht="16.5" customHeight="1" x14ac:dyDescent="0.2">
      <c r="A22" s="5">
        <v>5</v>
      </c>
      <c r="B22" s="19">
        <v>3840</v>
      </c>
      <c r="C22" s="20"/>
      <c r="D22" s="20">
        <v>4216</v>
      </c>
      <c r="E22" s="20"/>
      <c r="F22" s="20"/>
      <c r="G22" s="20"/>
      <c r="H22" s="20"/>
      <c r="I22" s="20">
        <v>5786</v>
      </c>
      <c r="J22" s="20"/>
      <c r="K22" s="20"/>
      <c r="L22" s="20"/>
      <c r="M22" s="20">
        <v>6759</v>
      </c>
      <c r="N22" s="20"/>
      <c r="O22" s="20">
        <v>7134</v>
      </c>
      <c r="P22" s="20"/>
      <c r="Q22" s="20"/>
      <c r="R22" s="46"/>
      <c r="S22" s="32">
        <v>5</v>
      </c>
      <c r="T22" s="33"/>
      <c r="U22" s="34"/>
      <c r="V22" s="19">
        <v>3829</v>
      </c>
      <c r="W22" s="20"/>
      <c r="X22" s="20"/>
      <c r="Y22" s="20"/>
      <c r="Z22" s="20"/>
      <c r="AA22" s="20">
        <v>3840</v>
      </c>
      <c r="AB22" s="20"/>
      <c r="AC22" s="20"/>
      <c r="AD22" s="20">
        <v>4216</v>
      </c>
      <c r="AE22" s="20"/>
      <c r="AF22" s="7">
        <v>5786</v>
      </c>
      <c r="AG22" s="2"/>
    </row>
    <row r="23" spans="1:33" ht="16.5" customHeight="1" x14ac:dyDescent="0.2">
      <c r="A23" s="5">
        <v>6</v>
      </c>
      <c r="B23" s="19">
        <v>4005</v>
      </c>
      <c r="C23" s="20"/>
      <c r="D23" s="20">
        <v>4475</v>
      </c>
      <c r="E23" s="20"/>
      <c r="F23" s="20"/>
      <c r="G23" s="20"/>
      <c r="H23" s="20"/>
      <c r="I23" s="20">
        <v>6089</v>
      </c>
      <c r="J23" s="20"/>
      <c r="K23" s="20"/>
      <c r="L23" s="20"/>
      <c r="M23" s="20">
        <v>6946</v>
      </c>
      <c r="N23" s="20"/>
      <c r="O23" s="20">
        <v>7324</v>
      </c>
      <c r="P23" s="20"/>
      <c r="Q23" s="20"/>
      <c r="R23" s="46"/>
      <c r="S23" s="32">
        <v>6</v>
      </c>
      <c r="T23" s="33"/>
      <c r="U23" s="34"/>
      <c r="V23" s="19">
        <v>3984</v>
      </c>
      <c r="W23" s="20"/>
      <c r="X23" s="20"/>
      <c r="Y23" s="20"/>
      <c r="Z23" s="20"/>
      <c r="AA23" s="20">
        <v>4005</v>
      </c>
      <c r="AB23" s="20"/>
      <c r="AC23" s="20"/>
      <c r="AD23" s="20">
        <v>4475</v>
      </c>
      <c r="AE23" s="20"/>
      <c r="AF23" s="7">
        <v>6089</v>
      </c>
      <c r="AG23" s="2"/>
    </row>
    <row r="24" spans="1:33" ht="16.5" customHeight="1" x14ac:dyDescent="0.2">
      <c r="A24" s="5">
        <v>7</v>
      </c>
      <c r="B24" s="19">
        <v>4172</v>
      </c>
      <c r="C24" s="20"/>
      <c r="D24" s="20">
        <v>4762</v>
      </c>
      <c r="E24" s="20"/>
      <c r="F24" s="20"/>
      <c r="G24" s="20"/>
      <c r="H24" s="20"/>
      <c r="I24" s="20">
        <v>6235</v>
      </c>
      <c r="J24" s="20"/>
      <c r="K24" s="20"/>
      <c r="L24" s="20"/>
      <c r="M24" s="20">
        <v>7134</v>
      </c>
      <c r="N24" s="20"/>
      <c r="O24" s="20">
        <v>7522</v>
      </c>
      <c r="P24" s="20"/>
      <c r="Q24" s="20"/>
      <c r="R24" s="46"/>
      <c r="S24" s="32">
        <v>7</v>
      </c>
      <c r="T24" s="33"/>
      <c r="U24" s="34"/>
      <c r="V24" s="19">
        <v>4132</v>
      </c>
      <c r="W24" s="20"/>
      <c r="X24" s="20"/>
      <c r="Y24" s="20"/>
      <c r="Z24" s="20"/>
      <c r="AA24" s="20">
        <v>4172</v>
      </c>
      <c r="AB24" s="20"/>
      <c r="AC24" s="20"/>
      <c r="AD24" s="20">
        <v>4762</v>
      </c>
      <c r="AE24" s="20"/>
      <c r="AF24" s="7">
        <v>6235</v>
      </c>
      <c r="AG24" s="2"/>
    </row>
    <row r="25" spans="1:33" ht="16.5" customHeight="1" x14ac:dyDescent="0.2">
      <c r="A25" s="5">
        <v>8</v>
      </c>
      <c r="B25" s="19">
        <v>4438</v>
      </c>
      <c r="C25" s="20"/>
      <c r="D25" s="20">
        <v>5083</v>
      </c>
      <c r="E25" s="20"/>
      <c r="F25" s="20"/>
      <c r="G25" s="20"/>
      <c r="H25" s="20"/>
      <c r="I25" s="20">
        <v>6383</v>
      </c>
      <c r="J25" s="20"/>
      <c r="K25" s="20"/>
      <c r="L25" s="20"/>
      <c r="M25" s="20">
        <v>7324</v>
      </c>
      <c r="N25" s="20"/>
      <c r="O25" s="20">
        <v>7726</v>
      </c>
      <c r="P25" s="20"/>
      <c r="Q25" s="20"/>
      <c r="R25" s="46"/>
      <c r="S25" s="32">
        <v>8</v>
      </c>
      <c r="T25" s="33"/>
      <c r="U25" s="34"/>
      <c r="V25" s="19">
        <v>4279</v>
      </c>
      <c r="W25" s="20"/>
      <c r="X25" s="20"/>
      <c r="Y25" s="20"/>
      <c r="Z25" s="20"/>
      <c r="AA25" s="20">
        <v>4438</v>
      </c>
      <c r="AB25" s="20"/>
      <c r="AC25" s="20"/>
      <c r="AD25" s="20">
        <v>5083</v>
      </c>
      <c r="AE25" s="20"/>
      <c r="AF25" s="7">
        <v>6383</v>
      </c>
      <c r="AG25" s="2"/>
    </row>
    <row r="26" spans="1:33" ht="16.5" customHeight="1" x14ac:dyDescent="0.2">
      <c r="A26" s="5">
        <v>9</v>
      </c>
      <c r="B26" s="19">
        <v>4616</v>
      </c>
      <c r="C26" s="20"/>
      <c r="D26" s="20">
        <v>5431</v>
      </c>
      <c r="E26" s="20"/>
      <c r="F26" s="20"/>
      <c r="G26" s="20"/>
      <c r="H26" s="20"/>
      <c r="I26" s="20">
        <v>6570</v>
      </c>
      <c r="J26" s="20"/>
      <c r="K26" s="20"/>
      <c r="L26" s="20"/>
      <c r="M26" s="20">
        <v>7522</v>
      </c>
      <c r="N26" s="20"/>
      <c r="O26" s="20">
        <v>7936</v>
      </c>
      <c r="P26" s="20"/>
      <c r="Q26" s="20"/>
      <c r="R26" s="46"/>
      <c r="S26" s="32">
        <v>9</v>
      </c>
      <c r="T26" s="33"/>
      <c r="U26" s="34"/>
      <c r="V26" s="19">
        <v>4438</v>
      </c>
      <c r="W26" s="20"/>
      <c r="X26" s="20"/>
      <c r="Y26" s="20"/>
      <c r="Z26" s="20"/>
      <c r="AA26" s="20">
        <v>4616</v>
      </c>
      <c r="AB26" s="20"/>
      <c r="AC26" s="20"/>
      <c r="AD26" s="20">
        <v>5431</v>
      </c>
      <c r="AE26" s="20"/>
      <c r="AF26" s="7">
        <v>6570</v>
      </c>
      <c r="AG26" s="2"/>
    </row>
    <row r="27" spans="1:33" ht="16.5" customHeight="1" x14ac:dyDescent="0.2">
      <c r="A27" s="5">
        <v>10</v>
      </c>
      <c r="B27" s="19">
        <v>4794</v>
      </c>
      <c r="C27" s="20"/>
      <c r="D27" s="20">
        <v>5813</v>
      </c>
      <c r="E27" s="20"/>
      <c r="F27" s="20"/>
      <c r="G27" s="20"/>
      <c r="H27" s="20"/>
      <c r="I27" s="20">
        <v>6759</v>
      </c>
      <c r="J27" s="20"/>
      <c r="K27" s="20"/>
      <c r="L27" s="20"/>
      <c r="M27" s="20">
        <v>7726</v>
      </c>
      <c r="N27" s="20"/>
      <c r="O27" s="20">
        <v>8187</v>
      </c>
      <c r="P27" s="20"/>
      <c r="Q27" s="20"/>
      <c r="R27" s="46"/>
      <c r="S27" s="32">
        <v>10</v>
      </c>
      <c r="T27" s="33"/>
      <c r="U27" s="34"/>
      <c r="V27" s="19">
        <v>4580</v>
      </c>
      <c r="W27" s="20"/>
      <c r="X27" s="20"/>
      <c r="Y27" s="20"/>
      <c r="Z27" s="20"/>
      <c r="AA27" s="20">
        <v>4794</v>
      </c>
      <c r="AB27" s="20"/>
      <c r="AC27" s="20"/>
      <c r="AD27" s="20">
        <v>5813</v>
      </c>
      <c r="AE27" s="20"/>
      <c r="AF27" s="7">
        <v>6759</v>
      </c>
      <c r="AG27" s="2"/>
    </row>
    <row r="28" spans="1:33" ht="16.5" customHeight="1" x14ac:dyDescent="0.2">
      <c r="A28" s="5">
        <v>11</v>
      </c>
      <c r="B28" s="19">
        <v>4972</v>
      </c>
      <c r="C28" s="20"/>
      <c r="D28" s="20">
        <v>6223</v>
      </c>
      <c r="E28" s="20"/>
      <c r="F28" s="20"/>
      <c r="G28" s="20"/>
      <c r="H28" s="20"/>
      <c r="I28" s="20">
        <v>6946</v>
      </c>
      <c r="J28" s="20"/>
      <c r="K28" s="20"/>
      <c r="L28" s="20"/>
      <c r="M28" s="20">
        <v>7936</v>
      </c>
      <c r="N28" s="20"/>
      <c r="O28" s="20">
        <v>8448</v>
      </c>
      <c r="P28" s="20"/>
      <c r="Q28" s="20"/>
      <c r="R28" s="46"/>
      <c r="S28" s="32">
        <v>11</v>
      </c>
      <c r="T28" s="33"/>
      <c r="U28" s="34"/>
      <c r="V28" s="19">
        <v>4726</v>
      </c>
      <c r="W28" s="20"/>
      <c r="X28" s="20"/>
      <c r="Y28" s="20"/>
      <c r="Z28" s="20"/>
      <c r="AA28" s="20">
        <v>4972</v>
      </c>
      <c r="AB28" s="20"/>
      <c r="AC28" s="20"/>
      <c r="AD28" s="20">
        <v>6223</v>
      </c>
      <c r="AE28" s="20"/>
      <c r="AF28" s="7">
        <v>6946</v>
      </c>
      <c r="AG28" s="2"/>
    </row>
    <row r="29" spans="1:33" ht="16.5" customHeight="1" x14ac:dyDescent="0.2">
      <c r="A29" s="5">
        <v>12</v>
      </c>
      <c r="B29" s="19">
        <v>5151</v>
      </c>
      <c r="C29" s="20"/>
      <c r="D29" s="20">
        <v>6665</v>
      </c>
      <c r="E29" s="20"/>
      <c r="F29" s="20"/>
      <c r="G29" s="20"/>
      <c r="H29" s="20"/>
      <c r="I29" s="20">
        <v>7134</v>
      </c>
      <c r="J29" s="20"/>
      <c r="K29" s="20"/>
      <c r="L29" s="20"/>
      <c r="M29" s="31"/>
      <c r="N29" s="31"/>
      <c r="O29" s="20">
        <v>8714</v>
      </c>
      <c r="P29" s="20"/>
      <c r="Q29" s="20"/>
      <c r="R29" s="46"/>
      <c r="S29" s="32">
        <v>12</v>
      </c>
      <c r="T29" s="33"/>
      <c r="U29" s="34"/>
      <c r="V29" s="19">
        <v>4867</v>
      </c>
      <c r="W29" s="20"/>
      <c r="X29" s="20"/>
      <c r="Y29" s="20"/>
      <c r="Z29" s="20"/>
      <c r="AA29" s="20">
        <v>5151</v>
      </c>
      <c r="AB29" s="20"/>
      <c r="AC29" s="20"/>
      <c r="AD29" s="20">
        <v>6665</v>
      </c>
      <c r="AE29" s="20"/>
      <c r="AF29" s="7">
        <v>7134</v>
      </c>
      <c r="AG29" s="2"/>
    </row>
    <row r="30" spans="1:33" ht="16.5" customHeight="1" x14ac:dyDescent="0.2">
      <c r="A30" s="5">
        <v>13</v>
      </c>
      <c r="B30" s="19">
        <v>5328</v>
      </c>
      <c r="C30" s="20"/>
      <c r="D30" s="31"/>
      <c r="E30" s="31"/>
      <c r="F30" s="31"/>
      <c r="G30" s="31"/>
      <c r="H30" s="31"/>
      <c r="I30" s="20">
        <v>7225</v>
      </c>
      <c r="J30" s="20"/>
      <c r="K30" s="20"/>
      <c r="L30" s="20"/>
      <c r="M30" s="31"/>
      <c r="N30" s="31"/>
      <c r="O30" s="31"/>
      <c r="P30" s="31"/>
      <c r="Q30" s="31"/>
      <c r="R30" s="36"/>
      <c r="S30" s="32">
        <v>13</v>
      </c>
      <c r="T30" s="33"/>
      <c r="U30" s="34"/>
      <c r="V30" s="19">
        <v>5030</v>
      </c>
      <c r="W30" s="20"/>
      <c r="X30" s="20"/>
      <c r="Y30" s="20"/>
      <c r="Z30" s="20"/>
      <c r="AA30" s="20">
        <v>5328</v>
      </c>
      <c r="AB30" s="20"/>
      <c r="AC30" s="20"/>
      <c r="AD30" s="31"/>
      <c r="AE30" s="31"/>
      <c r="AF30" s="7">
        <v>7225</v>
      </c>
      <c r="AG30" s="2"/>
    </row>
    <row r="31" spans="1:33" ht="16.5" customHeight="1" x14ac:dyDescent="0.2">
      <c r="A31" s="5">
        <v>14</v>
      </c>
      <c r="B31" s="19">
        <v>5506</v>
      </c>
      <c r="C31" s="2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6"/>
      <c r="S31" s="32">
        <v>14</v>
      </c>
      <c r="T31" s="33"/>
      <c r="U31" s="34"/>
      <c r="V31" s="30"/>
      <c r="W31" s="31"/>
      <c r="X31" s="31"/>
      <c r="Y31" s="31"/>
      <c r="Z31" s="31"/>
      <c r="AA31" s="20">
        <v>5506</v>
      </c>
      <c r="AB31" s="20"/>
      <c r="AC31" s="20"/>
      <c r="AD31" s="31"/>
      <c r="AE31" s="31"/>
      <c r="AF31" s="3"/>
      <c r="AG31" s="2"/>
    </row>
    <row r="32" spans="1:33" ht="16.5" customHeight="1" x14ac:dyDescent="0.2">
      <c r="A32" s="5">
        <v>15</v>
      </c>
      <c r="B32" s="19">
        <v>5685</v>
      </c>
      <c r="C32" s="2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6"/>
      <c r="S32" s="32">
        <v>15</v>
      </c>
      <c r="T32" s="33"/>
      <c r="U32" s="34"/>
      <c r="V32" s="30"/>
      <c r="W32" s="31"/>
      <c r="X32" s="31"/>
      <c r="Y32" s="31"/>
      <c r="Z32" s="31"/>
      <c r="AA32" s="20">
        <v>5685</v>
      </c>
      <c r="AB32" s="20"/>
      <c r="AC32" s="20"/>
      <c r="AD32" s="31"/>
      <c r="AE32" s="31"/>
      <c r="AF32" s="3"/>
      <c r="AG32" s="2"/>
    </row>
    <row r="33" spans="1:33" ht="16.5" customHeight="1" x14ac:dyDescent="0.2">
      <c r="A33" s="5">
        <v>16</v>
      </c>
      <c r="B33" s="21">
        <v>5862</v>
      </c>
      <c r="C33" s="22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44"/>
      <c r="S33" s="32">
        <v>16</v>
      </c>
      <c r="T33" s="33"/>
      <c r="U33" s="34"/>
      <c r="V33" s="42"/>
      <c r="W33" s="28"/>
      <c r="X33" s="28"/>
      <c r="Y33" s="28"/>
      <c r="Z33" s="28"/>
      <c r="AA33" s="22">
        <v>5862</v>
      </c>
      <c r="AB33" s="22"/>
      <c r="AC33" s="22"/>
      <c r="AD33" s="28"/>
      <c r="AE33" s="28"/>
      <c r="AF33" s="13"/>
      <c r="AG33" s="2"/>
    </row>
    <row r="34" spans="1:33" ht="17.100000000000001" customHeight="1" x14ac:dyDescent="0.2">
      <c r="A34" s="45" t="s">
        <v>16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</row>
    <row r="35" spans="1:33" ht="16.5" customHeight="1" x14ac:dyDescent="0.2">
      <c r="A35" s="31"/>
      <c r="B35" s="36"/>
      <c r="C35" s="26">
        <v>1</v>
      </c>
      <c r="D35" s="27"/>
      <c r="E35" s="27"/>
      <c r="F35" s="27"/>
      <c r="G35" s="27">
        <v>2</v>
      </c>
      <c r="H35" s="27"/>
      <c r="I35" s="27"/>
      <c r="J35" s="27"/>
      <c r="K35" s="27">
        <v>3</v>
      </c>
      <c r="L35" s="27"/>
      <c r="M35" s="27"/>
      <c r="N35" s="27">
        <v>4</v>
      </c>
      <c r="O35" s="27"/>
      <c r="P35" s="27"/>
      <c r="Q35" s="27"/>
      <c r="R35" s="27"/>
      <c r="S35" s="27">
        <v>5</v>
      </c>
      <c r="T35" s="27"/>
      <c r="U35" s="27">
        <v>6</v>
      </c>
      <c r="V35" s="27"/>
      <c r="W35" s="27"/>
      <c r="X35" s="27"/>
      <c r="Y35" s="27"/>
      <c r="Z35" s="27"/>
      <c r="AA35" s="27">
        <v>7</v>
      </c>
      <c r="AB35" s="27"/>
      <c r="AC35" s="27"/>
      <c r="AD35" s="14">
        <v>8</v>
      </c>
    </row>
    <row r="36" spans="1:33" ht="17.100000000000001" customHeight="1" x14ac:dyDescent="0.2">
      <c r="A36" s="33">
        <v>1</v>
      </c>
      <c r="B36" s="34"/>
      <c r="C36" s="23">
        <v>2389.44</v>
      </c>
      <c r="D36" s="24"/>
      <c r="E36" s="24"/>
      <c r="F36" s="24"/>
      <c r="G36" s="23">
        <v>2389.44</v>
      </c>
      <c r="H36" s="24"/>
      <c r="I36" s="24"/>
      <c r="J36" s="24"/>
      <c r="K36" s="23">
        <v>2389.44</v>
      </c>
      <c r="L36" s="24"/>
      <c r="M36" s="24"/>
      <c r="N36" s="23">
        <v>2389.44</v>
      </c>
      <c r="O36" s="24"/>
      <c r="P36" s="24"/>
      <c r="Q36" s="24"/>
      <c r="R36" s="24"/>
      <c r="S36" s="23">
        <v>2389.44</v>
      </c>
      <c r="T36" s="24"/>
      <c r="U36" s="23">
        <v>2389.44</v>
      </c>
      <c r="V36" s="24"/>
      <c r="W36" s="24"/>
      <c r="X36" s="24"/>
      <c r="Y36" s="24"/>
      <c r="Z36" s="24"/>
      <c r="AA36" s="24">
        <v>2392</v>
      </c>
      <c r="AB36" s="24"/>
      <c r="AC36" s="24"/>
      <c r="AD36" s="6">
        <v>2683</v>
      </c>
    </row>
    <row r="37" spans="1:33" ht="16.5" customHeight="1" x14ac:dyDescent="0.2">
      <c r="A37" s="33">
        <v>2</v>
      </c>
      <c r="B37" s="34"/>
      <c r="C37" s="23">
        <v>2389.44</v>
      </c>
      <c r="D37" s="20"/>
      <c r="E37" s="20"/>
      <c r="F37" s="20"/>
      <c r="G37" s="23">
        <v>2389.44</v>
      </c>
      <c r="H37" s="20"/>
      <c r="I37" s="20"/>
      <c r="J37" s="20"/>
      <c r="K37" s="23">
        <v>2389.44</v>
      </c>
      <c r="L37" s="20"/>
      <c r="M37" s="20"/>
      <c r="N37" s="23">
        <v>2389.44</v>
      </c>
      <c r="O37" s="20"/>
      <c r="P37" s="20"/>
      <c r="Q37" s="20"/>
      <c r="R37" s="20"/>
      <c r="S37" s="23">
        <v>2389.44</v>
      </c>
      <c r="T37" s="20"/>
      <c r="U37" s="23">
        <v>2389.44</v>
      </c>
      <c r="V37" s="20"/>
      <c r="W37" s="20"/>
      <c r="X37" s="20"/>
      <c r="Y37" s="20"/>
      <c r="Z37" s="20"/>
      <c r="AA37" s="20">
        <v>2458</v>
      </c>
      <c r="AB37" s="20"/>
      <c r="AC37" s="20"/>
      <c r="AD37" s="7">
        <v>2754</v>
      </c>
    </row>
    <row r="38" spans="1:33" ht="16.5" customHeight="1" x14ac:dyDescent="0.2">
      <c r="A38" s="33">
        <v>3</v>
      </c>
      <c r="B38" s="34"/>
      <c r="C38" s="23">
        <v>2389.44</v>
      </c>
      <c r="D38" s="20"/>
      <c r="E38" s="20"/>
      <c r="F38" s="20"/>
      <c r="G38" s="23">
        <v>2389.44</v>
      </c>
      <c r="H38" s="20"/>
      <c r="I38" s="20"/>
      <c r="J38" s="20"/>
      <c r="K38" s="23">
        <v>2389.44</v>
      </c>
      <c r="L38" s="20"/>
      <c r="M38" s="20"/>
      <c r="N38" s="23">
        <v>2389.44</v>
      </c>
      <c r="O38" s="20"/>
      <c r="P38" s="20"/>
      <c r="Q38" s="20"/>
      <c r="R38" s="20"/>
      <c r="S38" s="23">
        <v>2389.44</v>
      </c>
      <c r="T38" s="20"/>
      <c r="U38" s="20">
        <v>2610</v>
      </c>
      <c r="V38" s="20"/>
      <c r="W38" s="20"/>
      <c r="X38" s="20"/>
      <c r="Y38" s="20"/>
      <c r="Z38" s="20"/>
      <c r="AA38" s="20">
        <v>2610</v>
      </c>
      <c r="AB38" s="20"/>
      <c r="AC38" s="20"/>
      <c r="AD38" s="7">
        <v>2893</v>
      </c>
    </row>
    <row r="39" spans="1:33" ht="16.5" customHeight="1" x14ac:dyDescent="0.2">
      <c r="A39" s="33">
        <v>4</v>
      </c>
      <c r="B39" s="34"/>
      <c r="C39" s="23">
        <v>2389.44</v>
      </c>
      <c r="D39" s="20"/>
      <c r="E39" s="20"/>
      <c r="F39" s="20"/>
      <c r="G39" s="23">
        <v>2389.44</v>
      </c>
      <c r="H39" s="20"/>
      <c r="I39" s="20"/>
      <c r="J39" s="20"/>
      <c r="K39" s="20">
        <v>2458</v>
      </c>
      <c r="L39" s="20"/>
      <c r="M39" s="20"/>
      <c r="N39" s="20">
        <v>2458</v>
      </c>
      <c r="O39" s="20"/>
      <c r="P39" s="20"/>
      <c r="Q39" s="20"/>
      <c r="R39" s="20"/>
      <c r="S39" s="20">
        <v>2458</v>
      </c>
      <c r="T39" s="20"/>
      <c r="U39" s="20">
        <v>2754</v>
      </c>
      <c r="V39" s="20"/>
      <c r="W39" s="20"/>
      <c r="X39" s="20"/>
      <c r="Y39" s="20"/>
      <c r="Z39" s="20"/>
      <c r="AA39" s="20">
        <v>2893</v>
      </c>
      <c r="AB39" s="20"/>
      <c r="AC39" s="20"/>
      <c r="AD39" s="7">
        <v>3186</v>
      </c>
    </row>
    <row r="40" spans="1:33" ht="16.5" customHeight="1" x14ac:dyDescent="0.2">
      <c r="A40" s="33">
        <v>5</v>
      </c>
      <c r="B40" s="34"/>
      <c r="C40" s="23">
        <v>2389.44</v>
      </c>
      <c r="D40" s="20"/>
      <c r="E40" s="20"/>
      <c r="F40" s="20"/>
      <c r="G40" s="20">
        <v>2392</v>
      </c>
      <c r="H40" s="20"/>
      <c r="I40" s="20"/>
      <c r="J40" s="20"/>
      <c r="K40" s="20">
        <v>2536</v>
      </c>
      <c r="L40" s="20"/>
      <c r="M40" s="20"/>
      <c r="N40" s="20">
        <v>2536</v>
      </c>
      <c r="O40" s="20"/>
      <c r="P40" s="20"/>
      <c r="Q40" s="20"/>
      <c r="R40" s="20"/>
      <c r="S40" s="20">
        <v>2610</v>
      </c>
      <c r="T40" s="20"/>
      <c r="U40" s="20">
        <v>2825</v>
      </c>
      <c r="V40" s="20"/>
      <c r="W40" s="20"/>
      <c r="X40" s="20"/>
      <c r="Y40" s="20"/>
      <c r="Z40" s="20"/>
      <c r="AA40" s="20">
        <v>3031</v>
      </c>
      <c r="AB40" s="20"/>
      <c r="AC40" s="20"/>
      <c r="AD40" s="7">
        <v>3334</v>
      </c>
    </row>
    <row r="41" spans="1:33" ht="16.5" customHeight="1" x14ac:dyDescent="0.2">
      <c r="A41" s="33">
        <v>6</v>
      </c>
      <c r="B41" s="34"/>
      <c r="C41" s="85">
        <v>2389.44</v>
      </c>
      <c r="D41" s="20"/>
      <c r="E41" s="20"/>
      <c r="F41" s="20"/>
      <c r="G41" s="20">
        <v>2458</v>
      </c>
      <c r="H41" s="20"/>
      <c r="I41" s="20"/>
      <c r="J41" s="20"/>
      <c r="K41" s="20">
        <v>2610</v>
      </c>
      <c r="L41" s="20"/>
      <c r="M41" s="20"/>
      <c r="N41" s="20">
        <v>2610</v>
      </c>
      <c r="O41" s="20"/>
      <c r="P41" s="20"/>
      <c r="Q41" s="20"/>
      <c r="R41" s="20"/>
      <c r="S41" s="20">
        <v>2683</v>
      </c>
      <c r="T41" s="20"/>
      <c r="U41" s="20">
        <v>2893</v>
      </c>
      <c r="V41" s="20"/>
      <c r="W41" s="20"/>
      <c r="X41" s="20"/>
      <c r="Y41" s="20"/>
      <c r="Z41" s="20"/>
      <c r="AA41" s="20">
        <v>3110</v>
      </c>
      <c r="AB41" s="20"/>
      <c r="AC41" s="20"/>
      <c r="AD41" s="7">
        <v>3495</v>
      </c>
    </row>
    <row r="42" spans="1:33" ht="16.5" customHeight="1" x14ac:dyDescent="0.2">
      <c r="A42" s="33">
        <v>7</v>
      </c>
      <c r="B42" s="34"/>
      <c r="C42" s="19">
        <v>2392</v>
      </c>
      <c r="D42" s="20"/>
      <c r="E42" s="20"/>
      <c r="F42" s="20"/>
      <c r="G42" s="20">
        <v>2536</v>
      </c>
      <c r="H42" s="20"/>
      <c r="I42" s="20"/>
      <c r="J42" s="20"/>
      <c r="K42" s="20">
        <v>2683</v>
      </c>
      <c r="L42" s="20"/>
      <c r="M42" s="20"/>
      <c r="N42" s="20">
        <v>2683</v>
      </c>
      <c r="O42" s="20"/>
      <c r="P42" s="20"/>
      <c r="Q42" s="20"/>
      <c r="R42" s="20"/>
      <c r="S42" s="20">
        <v>2754</v>
      </c>
      <c r="T42" s="20"/>
      <c r="U42" s="20">
        <v>2961</v>
      </c>
      <c r="V42" s="20"/>
      <c r="W42" s="20"/>
      <c r="X42" s="20"/>
      <c r="Y42" s="20"/>
      <c r="Z42" s="20"/>
      <c r="AA42" s="20">
        <v>3186</v>
      </c>
      <c r="AB42" s="20"/>
      <c r="AC42" s="20"/>
      <c r="AD42" s="7">
        <v>3588</v>
      </c>
    </row>
    <row r="43" spans="1:33" ht="16.5" customHeight="1" x14ac:dyDescent="0.2">
      <c r="A43" s="33">
        <v>8</v>
      </c>
      <c r="B43" s="34"/>
      <c r="C43" s="30"/>
      <c r="D43" s="31"/>
      <c r="E43" s="31"/>
      <c r="F43" s="31"/>
      <c r="G43" s="20">
        <v>2610</v>
      </c>
      <c r="H43" s="20"/>
      <c r="I43" s="20"/>
      <c r="J43" s="20"/>
      <c r="K43" s="20">
        <v>2754</v>
      </c>
      <c r="L43" s="20"/>
      <c r="M43" s="20"/>
      <c r="N43" s="20">
        <v>2754</v>
      </c>
      <c r="O43" s="20"/>
      <c r="P43" s="20"/>
      <c r="Q43" s="20"/>
      <c r="R43" s="20"/>
      <c r="S43" s="20">
        <v>2825</v>
      </c>
      <c r="T43" s="20"/>
      <c r="U43" s="20">
        <v>3031</v>
      </c>
      <c r="V43" s="20"/>
      <c r="W43" s="20"/>
      <c r="X43" s="20"/>
      <c r="Y43" s="20"/>
      <c r="Z43" s="20"/>
      <c r="AA43" s="20">
        <v>3257</v>
      </c>
      <c r="AB43" s="20"/>
      <c r="AC43" s="20"/>
      <c r="AD43" s="7">
        <v>3672</v>
      </c>
    </row>
    <row r="44" spans="1:33" ht="16.5" customHeight="1" x14ac:dyDescent="0.2">
      <c r="A44" s="33">
        <v>9</v>
      </c>
      <c r="B44" s="34"/>
      <c r="C44" s="30"/>
      <c r="D44" s="31"/>
      <c r="E44" s="31"/>
      <c r="F44" s="31"/>
      <c r="G44" s="31"/>
      <c r="H44" s="31"/>
      <c r="I44" s="31"/>
      <c r="J44" s="31"/>
      <c r="K44" s="20">
        <v>2825</v>
      </c>
      <c r="L44" s="20"/>
      <c r="M44" s="20"/>
      <c r="N44" s="20">
        <v>2825</v>
      </c>
      <c r="O44" s="20"/>
      <c r="P44" s="20"/>
      <c r="Q44" s="20"/>
      <c r="R44" s="20"/>
      <c r="S44" s="20">
        <v>2893</v>
      </c>
      <c r="T44" s="20"/>
      <c r="U44" s="20">
        <v>3110</v>
      </c>
      <c r="V44" s="20"/>
      <c r="W44" s="20"/>
      <c r="X44" s="20"/>
      <c r="Y44" s="20"/>
      <c r="Z44" s="20"/>
      <c r="AA44" s="20">
        <v>3334</v>
      </c>
      <c r="AB44" s="20"/>
      <c r="AC44" s="20"/>
      <c r="AD44" s="7">
        <v>3747</v>
      </c>
    </row>
    <row r="45" spans="1:33" ht="16.5" customHeight="1" x14ac:dyDescent="0.2">
      <c r="A45" s="33">
        <v>10</v>
      </c>
      <c r="B45" s="34"/>
      <c r="C45" s="30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20">
        <v>2893</v>
      </c>
      <c r="O45" s="20"/>
      <c r="P45" s="20"/>
      <c r="Q45" s="20"/>
      <c r="R45" s="20"/>
      <c r="S45" s="20">
        <v>2961</v>
      </c>
      <c r="T45" s="20"/>
      <c r="U45" s="20">
        <v>3186</v>
      </c>
      <c r="V45" s="20"/>
      <c r="W45" s="20"/>
      <c r="X45" s="20"/>
      <c r="Y45" s="20"/>
      <c r="Z45" s="20"/>
      <c r="AA45" s="20">
        <v>3415</v>
      </c>
      <c r="AB45" s="20"/>
      <c r="AC45" s="20"/>
      <c r="AD45" s="7">
        <v>3829</v>
      </c>
    </row>
    <row r="46" spans="1:33" ht="16.5" customHeight="1" x14ac:dyDescent="0.2">
      <c r="A46" s="33">
        <v>11</v>
      </c>
      <c r="B46" s="34"/>
      <c r="C46" s="30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20">
        <v>2961</v>
      </c>
      <c r="O46" s="20"/>
      <c r="P46" s="20"/>
      <c r="Q46" s="20"/>
      <c r="R46" s="20"/>
      <c r="S46" s="20">
        <v>3031</v>
      </c>
      <c r="T46" s="20"/>
      <c r="U46" s="20">
        <v>3257</v>
      </c>
      <c r="V46" s="20"/>
      <c r="W46" s="20"/>
      <c r="X46" s="20"/>
      <c r="Y46" s="20"/>
      <c r="Z46" s="20"/>
      <c r="AA46" s="20">
        <v>3495</v>
      </c>
      <c r="AB46" s="20"/>
      <c r="AC46" s="20"/>
      <c r="AD46" s="7">
        <v>3909</v>
      </c>
    </row>
    <row r="47" spans="1:33" ht="16.5" customHeight="1" x14ac:dyDescent="0.2">
      <c r="A47" s="33">
        <v>12</v>
      </c>
      <c r="B47" s="34"/>
      <c r="C47" s="30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20">
        <v>3110</v>
      </c>
      <c r="T47" s="20"/>
      <c r="U47" s="31"/>
      <c r="V47" s="31"/>
      <c r="W47" s="31"/>
      <c r="X47" s="31"/>
      <c r="Y47" s="31"/>
      <c r="Z47" s="31"/>
      <c r="AA47" s="20">
        <v>3588</v>
      </c>
      <c r="AB47" s="20"/>
      <c r="AC47" s="20"/>
      <c r="AD47" s="7">
        <v>3984</v>
      </c>
    </row>
    <row r="48" spans="1:33" ht="16.5" customHeight="1" x14ac:dyDescent="0.2">
      <c r="A48" s="33">
        <v>13</v>
      </c>
      <c r="B48" s="34"/>
      <c r="C48" s="42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8">
        <v>4055</v>
      </c>
    </row>
    <row r="49" spans="1:30" ht="16.350000000000001" customHeight="1" x14ac:dyDescent="0.2">
      <c r="A49" s="31"/>
      <c r="B49" s="31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15"/>
    </row>
    <row r="50" spans="1:30" ht="17.100000000000001" customHeight="1" x14ac:dyDescent="0.2">
      <c r="A50" s="41" t="s">
        <v>17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</row>
    <row r="51" spans="1:30" ht="16.5" customHeight="1" x14ac:dyDescent="0.2">
      <c r="A51" s="31"/>
      <c r="B51" s="36"/>
      <c r="C51" s="26">
        <v>9</v>
      </c>
      <c r="D51" s="27"/>
      <c r="E51" s="27"/>
      <c r="F51" s="27"/>
      <c r="G51" s="27">
        <v>10</v>
      </c>
      <c r="H51" s="27"/>
      <c r="I51" s="27"/>
      <c r="J51" s="27"/>
      <c r="K51" s="27">
        <v>11</v>
      </c>
      <c r="L51" s="27"/>
      <c r="M51" s="27"/>
      <c r="N51" s="27">
        <v>12</v>
      </c>
      <c r="O51" s="27"/>
      <c r="P51" s="27"/>
      <c r="Q51" s="27"/>
      <c r="R51" s="27"/>
      <c r="S51" s="27">
        <v>13</v>
      </c>
      <c r="T51" s="27"/>
      <c r="U51" s="27">
        <v>14</v>
      </c>
      <c r="V51" s="27"/>
      <c r="W51" s="27"/>
      <c r="X51" s="27"/>
      <c r="Y51" s="27"/>
      <c r="Z51" s="27"/>
      <c r="AA51" s="27">
        <v>15</v>
      </c>
      <c r="AB51" s="27"/>
      <c r="AC51" s="27"/>
      <c r="AD51" s="14">
        <v>16</v>
      </c>
    </row>
    <row r="52" spans="1:30" ht="17.100000000000001" customHeight="1" x14ac:dyDescent="0.2">
      <c r="A52" s="33">
        <v>1</v>
      </c>
      <c r="B52" s="34"/>
      <c r="C52" s="23">
        <v>3031</v>
      </c>
      <c r="D52" s="24"/>
      <c r="E52" s="24"/>
      <c r="F52" s="24"/>
      <c r="G52" s="24">
        <v>3031</v>
      </c>
      <c r="H52" s="24"/>
      <c r="I52" s="24"/>
      <c r="J52" s="24"/>
      <c r="K52" s="24">
        <v>3186</v>
      </c>
      <c r="L52" s="24"/>
      <c r="M52" s="24"/>
      <c r="N52" s="24">
        <v>3334</v>
      </c>
      <c r="O52" s="24"/>
      <c r="P52" s="24"/>
      <c r="Q52" s="24"/>
      <c r="R52" s="24"/>
      <c r="S52" s="24">
        <v>5187</v>
      </c>
      <c r="T52" s="24"/>
      <c r="U52" s="24">
        <v>5939</v>
      </c>
      <c r="V52" s="24"/>
      <c r="W52" s="24"/>
      <c r="X52" s="24"/>
      <c r="Y52" s="24"/>
      <c r="Z52" s="24"/>
      <c r="AA52" s="24">
        <v>6235</v>
      </c>
      <c r="AB52" s="24"/>
      <c r="AC52" s="24"/>
      <c r="AD52" s="6">
        <v>6759</v>
      </c>
    </row>
    <row r="53" spans="1:30" ht="16.5" customHeight="1" x14ac:dyDescent="0.2">
      <c r="A53" s="33">
        <v>2</v>
      </c>
      <c r="B53" s="34"/>
      <c r="C53" s="19">
        <v>3186</v>
      </c>
      <c r="D53" s="20"/>
      <c r="E53" s="20"/>
      <c r="F53" s="20"/>
      <c r="G53" s="20">
        <v>3334</v>
      </c>
      <c r="H53" s="20"/>
      <c r="I53" s="20"/>
      <c r="J53" s="20"/>
      <c r="K53" s="20">
        <v>3334</v>
      </c>
      <c r="L53" s="20"/>
      <c r="M53" s="20"/>
      <c r="N53" s="20">
        <v>3531</v>
      </c>
      <c r="O53" s="20"/>
      <c r="P53" s="20"/>
      <c r="Q53" s="20"/>
      <c r="R53" s="20"/>
      <c r="S53" s="20">
        <v>5343</v>
      </c>
      <c r="T53" s="20"/>
      <c r="U53" s="20">
        <v>6089</v>
      </c>
      <c r="V53" s="20"/>
      <c r="W53" s="20"/>
      <c r="X53" s="20"/>
      <c r="Y53" s="20"/>
      <c r="Z53" s="20"/>
      <c r="AA53" s="20">
        <v>6383</v>
      </c>
      <c r="AB53" s="20"/>
      <c r="AC53" s="20"/>
      <c r="AD53" s="7">
        <v>6946</v>
      </c>
    </row>
    <row r="54" spans="1:30" ht="16.5" customHeight="1" x14ac:dyDescent="0.2">
      <c r="A54" s="33">
        <v>3</v>
      </c>
      <c r="B54" s="34"/>
      <c r="C54" s="19">
        <v>3495</v>
      </c>
      <c r="D54" s="20"/>
      <c r="E54" s="20"/>
      <c r="F54" s="20"/>
      <c r="G54" s="20">
        <v>3495</v>
      </c>
      <c r="H54" s="20"/>
      <c r="I54" s="20"/>
      <c r="J54" s="20"/>
      <c r="K54" s="20">
        <v>3499</v>
      </c>
      <c r="L54" s="20"/>
      <c r="M54" s="20"/>
      <c r="N54" s="20">
        <v>3759</v>
      </c>
      <c r="O54" s="20"/>
      <c r="P54" s="20"/>
      <c r="Q54" s="20"/>
      <c r="R54" s="20"/>
      <c r="S54" s="20">
        <v>5490</v>
      </c>
      <c r="T54" s="20"/>
      <c r="U54" s="20">
        <v>6383</v>
      </c>
      <c r="V54" s="20"/>
      <c r="W54" s="20"/>
      <c r="X54" s="20"/>
      <c r="Y54" s="20"/>
      <c r="Z54" s="20"/>
      <c r="AA54" s="20">
        <v>6570</v>
      </c>
      <c r="AB54" s="20"/>
      <c r="AC54" s="20"/>
      <c r="AD54" s="7">
        <v>7134</v>
      </c>
    </row>
    <row r="55" spans="1:30" ht="16.5" customHeight="1" x14ac:dyDescent="0.2">
      <c r="A55" s="33">
        <v>4</v>
      </c>
      <c r="B55" s="34"/>
      <c r="C55" s="19">
        <v>3672</v>
      </c>
      <c r="D55" s="20"/>
      <c r="E55" s="20"/>
      <c r="F55" s="20"/>
      <c r="G55" s="20">
        <v>3672</v>
      </c>
      <c r="H55" s="20"/>
      <c r="I55" s="20"/>
      <c r="J55" s="20"/>
      <c r="K55" s="20">
        <v>3675</v>
      </c>
      <c r="L55" s="20"/>
      <c r="M55" s="20"/>
      <c r="N55" s="20">
        <v>3988</v>
      </c>
      <c r="O55" s="20"/>
      <c r="P55" s="20"/>
      <c r="Q55" s="20"/>
      <c r="R55" s="20"/>
      <c r="S55" s="20">
        <v>5641</v>
      </c>
      <c r="T55" s="20"/>
      <c r="U55" s="20">
        <v>6570</v>
      </c>
      <c r="V55" s="20"/>
      <c r="W55" s="20"/>
      <c r="X55" s="20"/>
      <c r="Y55" s="20"/>
      <c r="Z55" s="20"/>
      <c r="AA55" s="20">
        <v>6946</v>
      </c>
      <c r="AB55" s="20"/>
      <c r="AC55" s="20"/>
      <c r="AD55" s="7">
        <v>7522</v>
      </c>
    </row>
    <row r="56" spans="1:30" ht="16.5" customHeight="1" x14ac:dyDescent="0.2">
      <c r="A56" s="33">
        <v>5</v>
      </c>
      <c r="B56" s="34"/>
      <c r="C56" s="19">
        <v>3829</v>
      </c>
      <c r="D56" s="20"/>
      <c r="E56" s="20"/>
      <c r="F56" s="20"/>
      <c r="G56" s="20">
        <v>3829</v>
      </c>
      <c r="H56" s="20"/>
      <c r="I56" s="20"/>
      <c r="J56" s="20"/>
      <c r="K56" s="20">
        <v>3840</v>
      </c>
      <c r="L56" s="20"/>
      <c r="M56" s="20"/>
      <c r="N56" s="20">
        <v>4216</v>
      </c>
      <c r="O56" s="20"/>
      <c r="P56" s="20"/>
      <c r="Q56" s="20"/>
      <c r="R56" s="20"/>
      <c r="S56" s="20">
        <v>5786</v>
      </c>
      <c r="T56" s="20"/>
      <c r="U56" s="20">
        <v>6759</v>
      </c>
      <c r="V56" s="20"/>
      <c r="W56" s="20"/>
      <c r="X56" s="20"/>
      <c r="Y56" s="20"/>
      <c r="Z56" s="20"/>
      <c r="AA56" s="20">
        <v>7134</v>
      </c>
      <c r="AB56" s="20"/>
      <c r="AC56" s="20"/>
      <c r="AD56" s="7">
        <v>7726</v>
      </c>
    </row>
    <row r="57" spans="1:30" ht="16.5" customHeight="1" x14ac:dyDescent="0.2">
      <c r="A57" s="33">
        <v>6</v>
      </c>
      <c r="B57" s="34"/>
      <c r="C57" s="19">
        <v>3984</v>
      </c>
      <c r="D57" s="20"/>
      <c r="E57" s="20"/>
      <c r="F57" s="20"/>
      <c r="G57" s="20">
        <v>3984</v>
      </c>
      <c r="H57" s="20"/>
      <c r="I57" s="20"/>
      <c r="J57" s="20"/>
      <c r="K57" s="20">
        <v>4005</v>
      </c>
      <c r="L57" s="20"/>
      <c r="M57" s="20"/>
      <c r="N57" s="20">
        <v>4475</v>
      </c>
      <c r="O57" s="20"/>
      <c r="P57" s="20"/>
      <c r="Q57" s="20"/>
      <c r="R57" s="20"/>
      <c r="S57" s="20">
        <v>6089</v>
      </c>
      <c r="T57" s="20"/>
      <c r="U57" s="20">
        <v>6946</v>
      </c>
      <c r="V57" s="20"/>
      <c r="W57" s="20"/>
      <c r="X57" s="20"/>
      <c r="Y57" s="20"/>
      <c r="Z57" s="20"/>
      <c r="AA57" s="20">
        <v>7324</v>
      </c>
      <c r="AB57" s="20"/>
      <c r="AC57" s="20"/>
      <c r="AD57" s="7">
        <v>7936</v>
      </c>
    </row>
    <row r="58" spans="1:30" ht="16.5" customHeight="1" x14ac:dyDescent="0.2">
      <c r="A58" s="33">
        <v>7</v>
      </c>
      <c r="B58" s="34"/>
      <c r="C58" s="19">
        <v>4132</v>
      </c>
      <c r="D58" s="20"/>
      <c r="E58" s="20"/>
      <c r="F58" s="20"/>
      <c r="G58" s="20">
        <v>4132</v>
      </c>
      <c r="H58" s="20"/>
      <c r="I58" s="20"/>
      <c r="J58" s="20"/>
      <c r="K58" s="20">
        <v>4172</v>
      </c>
      <c r="L58" s="20"/>
      <c r="M58" s="20"/>
      <c r="N58" s="20">
        <v>4762</v>
      </c>
      <c r="O58" s="20"/>
      <c r="P58" s="20"/>
      <c r="Q58" s="20"/>
      <c r="R58" s="20"/>
      <c r="S58" s="20">
        <v>6235</v>
      </c>
      <c r="T58" s="20"/>
      <c r="U58" s="20">
        <v>7134</v>
      </c>
      <c r="V58" s="20"/>
      <c r="W58" s="20"/>
      <c r="X58" s="20"/>
      <c r="Y58" s="20"/>
      <c r="Z58" s="20"/>
      <c r="AA58" s="20">
        <v>7522</v>
      </c>
      <c r="AB58" s="20"/>
      <c r="AC58" s="20"/>
      <c r="AD58" s="7">
        <v>8187</v>
      </c>
    </row>
    <row r="59" spans="1:30" ht="16.5" customHeight="1" x14ac:dyDescent="0.2">
      <c r="A59" s="33">
        <v>8</v>
      </c>
      <c r="B59" s="34"/>
      <c r="C59" s="19">
        <v>4279</v>
      </c>
      <c r="D59" s="20"/>
      <c r="E59" s="20"/>
      <c r="F59" s="20"/>
      <c r="G59" s="20">
        <v>4279</v>
      </c>
      <c r="H59" s="20"/>
      <c r="I59" s="20"/>
      <c r="J59" s="20"/>
      <c r="K59" s="20">
        <v>4438</v>
      </c>
      <c r="L59" s="20"/>
      <c r="M59" s="20"/>
      <c r="N59" s="20">
        <v>5083</v>
      </c>
      <c r="O59" s="20"/>
      <c r="P59" s="20"/>
      <c r="Q59" s="20"/>
      <c r="R59" s="20"/>
      <c r="S59" s="20">
        <v>6383</v>
      </c>
      <c r="T59" s="20"/>
      <c r="U59" s="20">
        <v>7324</v>
      </c>
      <c r="V59" s="20"/>
      <c r="W59" s="20"/>
      <c r="X59" s="20"/>
      <c r="Y59" s="20"/>
      <c r="Z59" s="20"/>
      <c r="AA59" s="20">
        <v>7726</v>
      </c>
      <c r="AB59" s="20"/>
      <c r="AC59" s="20"/>
      <c r="AD59" s="7">
        <v>8448</v>
      </c>
    </row>
    <row r="60" spans="1:30" ht="16.5" customHeight="1" x14ac:dyDescent="0.2">
      <c r="A60" s="33">
        <v>9</v>
      </c>
      <c r="B60" s="34"/>
      <c r="C60" s="19">
        <v>4438</v>
      </c>
      <c r="D60" s="20"/>
      <c r="E60" s="20"/>
      <c r="F60" s="20"/>
      <c r="G60" s="20">
        <v>4438</v>
      </c>
      <c r="H60" s="20"/>
      <c r="I60" s="20"/>
      <c r="J60" s="20"/>
      <c r="K60" s="20">
        <v>4616</v>
      </c>
      <c r="L60" s="20"/>
      <c r="M60" s="20"/>
      <c r="N60" s="20">
        <v>5431</v>
      </c>
      <c r="O60" s="20"/>
      <c r="P60" s="20"/>
      <c r="Q60" s="20"/>
      <c r="R60" s="20"/>
      <c r="S60" s="20">
        <v>6570</v>
      </c>
      <c r="T60" s="20"/>
      <c r="U60" s="20">
        <v>7522</v>
      </c>
      <c r="V60" s="20"/>
      <c r="W60" s="20"/>
      <c r="X60" s="20"/>
      <c r="Y60" s="20"/>
      <c r="Z60" s="20"/>
      <c r="AA60" s="20">
        <v>7936</v>
      </c>
      <c r="AB60" s="20"/>
      <c r="AC60" s="20"/>
      <c r="AD60" s="7">
        <v>8714</v>
      </c>
    </row>
    <row r="61" spans="1:30" ht="16.5" customHeight="1" x14ac:dyDescent="0.2">
      <c r="A61" s="33">
        <v>10</v>
      </c>
      <c r="B61" s="34"/>
      <c r="C61" s="19">
        <v>4580</v>
      </c>
      <c r="D61" s="20"/>
      <c r="E61" s="20"/>
      <c r="F61" s="20"/>
      <c r="G61" s="20">
        <v>4580</v>
      </c>
      <c r="H61" s="20"/>
      <c r="I61" s="20"/>
      <c r="J61" s="20"/>
      <c r="K61" s="20">
        <v>4794</v>
      </c>
      <c r="L61" s="20"/>
      <c r="M61" s="20"/>
      <c r="N61" s="20">
        <v>5813</v>
      </c>
      <c r="O61" s="20"/>
      <c r="P61" s="20"/>
      <c r="Q61" s="20"/>
      <c r="R61" s="20"/>
      <c r="S61" s="20">
        <v>6759</v>
      </c>
      <c r="T61" s="20"/>
      <c r="U61" s="20">
        <v>7726</v>
      </c>
      <c r="V61" s="20"/>
      <c r="W61" s="20"/>
      <c r="X61" s="20"/>
      <c r="Y61" s="20"/>
      <c r="Z61" s="20"/>
      <c r="AA61" s="20">
        <v>8187</v>
      </c>
      <c r="AB61" s="20"/>
      <c r="AC61" s="20"/>
      <c r="AD61" s="7">
        <v>8993</v>
      </c>
    </row>
    <row r="62" spans="1:30" ht="16.5" customHeight="1" x14ac:dyDescent="0.2">
      <c r="A62" s="33">
        <v>11</v>
      </c>
      <c r="B62" s="34"/>
      <c r="C62" s="30"/>
      <c r="D62" s="31"/>
      <c r="E62" s="31"/>
      <c r="F62" s="31"/>
      <c r="G62" s="20">
        <v>4726</v>
      </c>
      <c r="H62" s="20"/>
      <c r="I62" s="20"/>
      <c r="J62" s="20"/>
      <c r="K62" s="20">
        <v>4972</v>
      </c>
      <c r="L62" s="20"/>
      <c r="M62" s="20"/>
      <c r="N62" s="20">
        <v>6223</v>
      </c>
      <c r="O62" s="20"/>
      <c r="P62" s="20"/>
      <c r="Q62" s="20"/>
      <c r="R62" s="20"/>
      <c r="S62" s="20">
        <v>6946</v>
      </c>
      <c r="T62" s="20"/>
      <c r="U62" s="20">
        <v>7936</v>
      </c>
      <c r="V62" s="20"/>
      <c r="W62" s="20"/>
      <c r="X62" s="20"/>
      <c r="Y62" s="20"/>
      <c r="Z62" s="20"/>
      <c r="AA62" s="20">
        <v>8448</v>
      </c>
      <c r="AB62" s="20"/>
      <c r="AC62" s="20"/>
      <c r="AD62" s="7">
        <v>9277</v>
      </c>
    </row>
    <row r="63" spans="1:30" ht="16.5" customHeight="1" x14ac:dyDescent="0.2">
      <c r="A63" s="33">
        <v>12</v>
      </c>
      <c r="B63" s="34"/>
      <c r="C63" s="30"/>
      <c r="D63" s="31"/>
      <c r="E63" s="31"/>
      <c r="F63" s="31"/>
      <c r="G63" s="20">
        <v>4867</v>
      </c>
      <c r="H63" s="20"/>
      <c r="I63" s="20"/>
      <c r="J63" s="20"/>
      <c r="K63" s="20">
        <v>5151</v>
      </c>
      <c r="L63" s="20"/>
      <c r="M63" s="20"/>
      <c r="N63" s="20">
        <v>6665</v>
      </c>
      <c r="O63" s="20"/>
      <c r="P63" s="20"/>
      <c r="Q63" s="20"/>
      <c r="R63" s="20"/>
      <c r="S63" s="20">
        <v>7134</v>
      </c>
      <c r="T63" s="20"/>
      <c r="U63" s="31"/>
      <c r="V63" s="31"/>
      <c r="W63" s="31"/>
      <c r="X63" s="31"/>
      <c r="Y63" s="31"/>
      <c r="Z63" s="31"/>
      <c r="AA63" s="20">
        <v>8714</v>
      </c>
      <c r="AB63" s="20"/>
      <c r="AC63" s="20"/>
      <c r="AD63" s="7">
        <v>9572</v>
      </c>
    </row>
    <row r="64" spans="1:30" ht="16.5" customHeight="1" x14ac:dyDescent="0.2">
      <c r="A64" s="33">
        <v>13</v>
      </c>
      <c r="B64" s="34"/>
      <c r="C64" s="30"/>
      <c r="D64" s="31"/>
      <c r="E64" s="31"/>
      <c r="F64" s="31"/>
      <c r="G64" s="20">
        <v>5030</v>
      </c>
      <c r="H64" s="20"/>
      <c r="I64" s="20"/>
      <c r="J64" s="20"/>
      <c r="K64" s="20">
        <v>5328</v>
      </c>
      <c r="L64" s="20"/>
      <c r="M64" s="20"/>
      <c r="N64" s="31"/>
      <c r="O64" s="31"/>
      <c r="P64" s="31"/>
      <c r="Q64" s="31"/>
      <c r="R64" s="31"/>
      <c r="S64" s="20">
        <v>7225</v>
      </c>
      <c r="T64" s="20"/>
      <c r="U64" s="31"/>
      <c r="V64" s="31"/>
      <c r="W64" s="31"/>
      <c r="X64" s="31"/>
      <c r="Y64" s="31"/>
      <c r="Z64" s="31"/>
      <c r="AA64" s="31"/>
      <c r="AB64" s="31"/>
      <c r="AC64" s="31"/>
      <c r="AD64" s="3"/>
    </row>
    <row r="65" spans="1:33" ht="16.5" customHeight="1" x14ac:dyDescent="0.2">
      <c r="A65" s="33">
        <v>14</v>
      </c>
      <c r="B65" s="34"/>
      <c r="C65" s="30"/>
      <c r="D65" s="31"/>
      <c r="E65" s="31"/>
      <c r="F65" s="31"/>
      <c r="G65" s="31"/>
      <c r="H65" s="31"/>
      <c r="I65" s="31"/>
      <c r="J65" s="31"/>
      <c r="K65" s="20">
        <v>5506</v>
      </c>
      <c r="L65" s="20"/>
      <c r="M65" s="20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"/>
    </row>
    <row r="66" spans="1:33" ht="16.5" customHeight="1" x14ac:dyDescent="0.2">
      <c r="A66" s="33">
        <v>15</v>
      </c>
      <c r="B66" s="34"/>
      <c r="C66" s="30"/>
      <c r="D66" s="31"/>
      <c r="E66" s="31"/>
      <c r="F66" s="31"/>
      <c r="G66" s="31"/>
      <c r="H66" s="31"/>
      <c r="I66" s="31"/>
      <c r="J66" s="31"/>
      <c r="K66" s="20">
        <v>5685</v>
      </c>
      <c r="L66" s="20"/>
      <c r="M66" s="20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"/>
    </row>
    <row r="67" spans="1:33" ht="16.5" customHeight="1" x14ac:dyDescent="0.2">
      <c r="A67" s="33">
        <v>16</v>
      </c>
      <c r="B67" s="34"/>
      <c r="C67" s="42"/>
      <c r="D67" s="28"/>
      <c r="E67" s="28"/>
      <c r="F67" s="28"/>
      <c r="G67" s="28"/>
      <c r="H67" s="28"/>
      <c r="I67" s="28"/>
      <c r="J67" s="28"/>
      <c r="K67" s="22">
        <v>5862</v>
      </c>
      <c r="L67" s="22"/>
      <c r="M67" s="22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13"/>
    </row>
    <row r="68" spans="1:33" ht="33" customHeight="1" x14ac:dyDescent="0.2">
      <c r="A68" s="64" t="s">
        <v>18</v>
      </c>
      <c r="B68" s="64"/>
      <c r="C68" s="64"/>
      <c r="D68" s="64"/>
      <c r="E68" s="64"/>
      <c r="F68" s="64"/>
      <c r="G68" s="64" t="s">
        <v>19</v>
      </c>
      <c r="H68" s="64"/>
      <c r="I68" s="64"/>
      <c r="J68" s="64"/>
      <c r="K68" s="64"/>
      <c r="L68" s="64"/>
      <c r="M68" s="64"/>
      <c r="N68" s="64" t="s">
        <v>20</v>
      </c>
      <c r="O68" s="64"/>
      <c r="P68" s="64"/>
      <c r="Q68" s="64"/>
      <c r="R68" s="64"/>
      <c r="S68" s="64"/>
      <c r="T68" s="64"/>
      <c r="U68" s="64"/>
      <c r="V68" s="41" t="s">
        <v>21</v>
      </c>
      <c r="W68" s="41"/>
      <c r="X68" s="41"/>
      <c r="Y68" s="41"/>
      <c r="Z68" s="41"/>
      <c r="AA68" s="41"/>
      <c r="AB68" s="41"/>
      <c r="AC68" s="41"/>
      <c r="AD68" s="41"/>
    </row>
    <row r="69" spans="1:33" ht="19.350000000000001" customHeight="1" x14ac:dyDescent="0.2">
      <c r="A69" s="65" t="s">
        <v>22</v>
      </c>
      <c r="B69" s="66"/>
      <c r="C69" s="67">
        <v>1727.86</v>
      </c>
      <c r="D69" s="67"/>
      <c r="E69" s="67"/>
      <c r="F69" s="67"/>
      <c r="G69" s="68">
        <v>1</v>
      </c>
      <c r="H69" s="68"/>
      <c r="I69" s="68">
        <v>1821</v>
      </c>
      <c r="J69" s="68"/>
      <c r="K69" s="68"/>
      <c r="L69" s="68"/>
      <c r="M69" s="68"/>
      <c r="N69" s="68">
        <v>1</v>
      </c>
      <c r="O69" s="68"/>
      <c r="P69" s="68"/>
      <c r="Q69" s="68"/>
      <c r="R69" s="68"/>
      <c r="S69" s="68">
        <v>1821</v>
      </c>
      <c r="T69" s="68"/>
      <c r="U69" s="69"/>
      <c r="V69" s="30"/>
      <c r="W69" s="31"/>
      <c r="X69" s="31"/>
      <c r="Y69" s="36"/>
      <c r="Z69" s="39">
        <v>1</v>
      </c>
      <c r="AA69" s="38"/>
      <c r="AB69" s="38"/>
      <c r="AC69" s="37">
        <v>2135</v>
      </c>
      <c r="AD69" s="40"/>
    </row>
    <row r="70" spans="1:33" ht="16.5" customHeight="1" x14ac:dyDescent="0.2">
      <c r="A70" s="70" t="s">
        <v>23</v>
      </c>
      <c r="B70" s="71"/>
      <c r="C70" s="72">
        <v>1755.17</v>
      </c>
      <c r="D70" s="72"/>
      <c r="E70" s="72"/>
      <c r="F70" s="72"/>
      <c r="G70" s="73">
        <v>2</v>
      </c>
      <c r="H70" s="73"/>
      <c r="I70" s="73">
        <v>1889</v>
      </c>
      <c r="J70" s="73"/>
      <c r="K70" s="73"/>
      <c r="L70" s="73"/>
      <c r="M70" s="73"/>
      <c r="N70" s="73">
        <v>2</v>
      </c>
      <c r="O70" s="73"/>
      <c r="P70" s="73"/>
      <c r="Q70" s="73"/>
      <c r="R70" s="73"/>
      <c r="S70" s="73">
        <v>1954</v>
      </c>
      <c r="T70" s="73"/>
      <c r="U70" s="74"/>
      <c r="V70" s="30"/>
      <c r="W70" s="31"/>
      <c r="X70" s="31"/>
      <c r="Y70" s="36"/>
      <c r="Z70" s="32">
        <v>2</v>
      </c>
      <c r="AA70" s="33"/>
      <c r="AB70" s="33"/>
      <c r="AC70" s="33">
        <v>2214</v>
      </c>
      <c r="AD70" s="34"/>
    </row>
    <row r="71" spans="1:33" ht="17.100000000000001" customHeight="1" x14ac:dyDescent="0.2">
      <c r="A71" s="75">
        <v>1</v>
      </c>
      <c r="B71" s="73"/>
      <c r="C71" s="73">
        <v>1782</v>
      </c>
      <c r="D71" s="73"/>
      <c r="E71" s="73"/>
      <c r="F71" s="73"/>
      <c r="G71" s="73">
        <v>3</v>
      </c>
      <c r="H71" s="73"/>
      <c r="I71" s="73">
        <v>1954</v>
      </c>
      <c r="J71" s="73"/>
      <c r="K71" s="73"/>
      <c r="L71" s="73"/>
      <c r="M71" s="73"/>
      <c r="N71" s="73">
        <v>3</v>
      </c>
      <c r="O71" s="73"/>
      <c r="P71" s="73"/>
      <c r="Q71" s="73"/>
      <c r="R71" s="73"/>
      <c r="S71" s="73">
        <v>2027</v>
      </c>
      <c r="T71" s="73"/>
      <c r="U71" s="74"/>
      <c r="V71" s="30"/>
      <c r="W71" s="31"/>
      <c r="X71" s="31"/>
      <c r="Y71" s="36"/>
      <c r="Z71" s="32">
        <v>3</v>
      </c>
      <c r="AA71" s="33"/>
      <c r="AB71" s="33"/>
      <c r="AC71" s="33">
        <v>2294</v>
      </c>
      <c r="AD71" s="34"/>
    </row>
    <row r="72" spans="1:33" ht="16.5" customHeight="1" x14ac:dyDescent="0.2">
      <c r="A72" s="75">
        <v>2</v>
      </c>
      <c r="B72" s="73"/>
      <c r="C72" s="73">
        <v>1853</v>
      </c>
      <c r="D72" s="73"/>
      <c r="E72" s="73"/>
      <c r="F72" s="73"/>
      <c r="G72" s="73">
        <v>4</v>
      </c>
      <c r="H72" s="73"/>
      <c r="I72" s="73">
        <v>2027</v>
      </c>
      <c r="J72" s="73"/>
      <c r="K72" s="73"/>
      <c r="L72" s="73"/>
      <c r="M72" s="73"/>
      <c r="N72" s="73">
        <v>4</v>
      </c>
      <c r="O72" s="73"/>
      <c r="P72" s="73"/>
      <c r="Q72" s="73"/>
      <c r="R72" s="73"/>
      <c r="S72" s="73">
        <v>2133</v>
      </c>
      <c r="T72" s="73"/>
      <c r="U72" s="74"/>
      <c r="V72" s="30"/>
      <c r="W72" s="31"/>
      <c r="X72" s="31"/>
      <c r="Y72" s="36"/>
      <c r="Z72" s="26">
        <v>4</v>
      </c>
      <c r="AA72" s="27"/>
      <c r="AB72" s="27"/>
      <c r="AC72" s="27">
        <v>2392</v>
      </c>
      <c r="AD72" s="29"/>
    </row>
    <row r="73" spans="1:33" ht="18" customHeight="1" x14ac:dyDescent="0.2">
      <c r="A73" s="75">
        <v>3</v>
      </c>
      <c r="B73" s="73"/>
      <c r="C73" s="73">
        <v>1922</v>
      </c>
      <c r="D73" s="73"/>
      <c r="E73" s="73"/>
      <c r="F73" s="73"/>
      <c r="G73" s="73">
        <v>5</v>
      </c>
      <c r="H73" s="73"/>
      <c r="I73" s="73">
        <v>2076</v>
      </c>
      <c r="J73" s="73"/>
      <c r="K73" s="73"/>
      <c r="L73" s="73"/>
      <c r="M73" s="73"/>
      <c r="N73" s="73">
        <v>5</v>
      </c>
      <c r="O73" s="73"/>
      <c r="P73" s="73"/>
      <c r="Q73" s="73"/>
      <c r="R73" s="73"/>
      <c r="S73" s="73">
        <v>2201</v>
      </c>
      <c r="T73" s="73"/>
      <c r="U73" s="74"/>
      <c r="V73" s="30"/>
      <c r="W73" s="31"/>
      <c r="X73" s="31"/>
      <c r="Y73" s="31"/>
      <c r="Z73" s="35"/>
      <c r="AA73" s="35"/>
      <c r="AB73" s="35"/>
      <c r="AC73" s="35"/>
      <c r="AD73" s="35"/>
    </row>
    <row r="74" spans="1:33" ht="16.5" customHeight="1" x14ac:dyDescent="0.2">
      <c r="A74" s="75">
        <v>4</v>
      </c>
      <c r="B74" s="73"/>
      <c r="C74" s="73">
        <v>1954</v>
      </c>
      <c r="D74" s="73"/>
      <c r="E74" s="73"/>
      <c r="F74" s="73"/>
      <c r="G74" s="73">
        <v>6</v>
      </c>
      <c r="H74" s="73"/>
      <c r="I74" s="73">
        <v>2133</v>
      </c>
      <c r="J74" s="73"/>
      <c r="K74" s="73"/>
      <c r="L74" s="73"/>
      <c r="M74" s="73"/>
      <c r="N74" s="73">
        <v>6</v>
      </c>
      <c r="O74" s="73"/>
      <c r="P74" s="73"/>
      <c r="Q74" s="73"/>
      <c r="R74" s="73"/>
      <c r="S74" s="73">
        <v>2265</v>
      </c>
      <c r="T74" s="73"/>
      <c r="U74" s="74"/>
      <c r="V74" s="30"/>
      <c r="W74" s="31"/>
      <c r="X74" s="31"/>
      <c r="Y74" s="31"/>
      <c r="Z74" s="31"/>
      <c r="AA74" s="31"/>
      <c r="AB74" s="31"/>
      <c r="AC74" s="31"/>
      <c r="AD74" s="31"/>
    </row>
    <row r="75" spans="1:33" ht="17.100000000000001" customHeight="1" x14ac:dyDescent="0.2">
      <c r="A75" s="75">
        <v>5</v>
      </c>
      <c r="B75" s="73"/>
      <c r="C75" s="73">
        <v>1991</v>
      </c>
      <c r="D75" s="73"/>
      <c r="E75" s="73"/>
      <c r="F75" s="73"/>
      <c r="G75" s="73">
        <v>7</v>
      </c>
      <c r="H75" s="73"/>
      <c r="I75" s="73">
        <v>2201</v>
      </c>
      <c r="J75" s="73"/>
      <c r="K75" s="73"/>
      <c r="L75" s="73"/>
      <c r="M75" s="73"/>
      <c r="N75" s="73">
        <v>7</v>
      </c>
      <c r="O75" s="73"/>
      <c r="P75" s="73"/>
      <c r="Q75" s="73"/>
      <c r="R75" s="73"/>
      <c r="S75" s="73">
        <v>2329</v>
      </c>
      <c r="T75" s="73"/>
      <c r="U75" s="74"/>
      <c r="V75" s="30"/>
      <c r="W75" s="31"/>
      <c r="X75" s="31"/>
      <c r="Y75" s="31"/>
      <c r="Z75" s="31"/>
      <c r="AA75" s="31"/>
      <c r="AB75" s="31"/>
      <c r="AC75" s="31"/>
      <c r="AD75" s="31"/>
    </row>
    <row r="76" spans="1:33" ht="16.5" customHeight="1" x14ac:dyDescent="0.2">
      <c r="A76" s="75">
        <v>6</v>
      </c>
      <c r="B76" s="73"/>
      <c r="C76" s="73">
        <v>2027</v>
      </c>
      <c r="D76" s="73"/>
      <c r="E76" s="73"/>
      <c r="F76" s="73"/>
      <c r="G76" s="73">
        <v>8</v>
      </c>
      <c r="H76" s="73"/>
      <c r="I76" s="73">
        <v>2265</v>
      </c>
      <c r="J76" s="73"/>
      <c r="K76" s="73"/>
      <c r="L76" s="73"/>
      <c r="M76" s="73"/>
      <c r="N76" s="73">
        <v>8</v>
      </c>
      <c r="O76" s="73"/>
      <c r="P76" s="73"/>
      <c r="Q76" s="73"/>
      <c r="R76" s="73"/>
      <c r="S76" s="73">
        <v>2390</v>
      </c>
      <c r="T76" s="73"/>
      <c r="U76" s="74"/>
      <c r="V76" s="30"/>
      <c r="W76" s="31"/>
      <c r="X76" s="31"/>
      <c r="Y76" s="31"/>
      <c r="Z76" s="31"/>
      <c r="AA76" s="31"/>
      <c r="AB76" s="31"/>
      <c r="AC76" s="31"/>
      <c r="AD76" s="31"/>
    </row>
    <row r="77" spans="1:33" ht="16.5" customHeight="1" x14ac:dyDescent="0.2">
      <c r="A77" s="76">
        <v>7</v>
      </c>
      <c r="B77" s="77"/>
      <c r="C77" s="77">
        <v>2076</v>
      </c>
      <c r="D77" s="77"/>
      <c r="E77" s="77"/>
      <c r="F77" s="77"/>
      <c r="G77" s="78"/>
      <c r="H77" s="78"/>
      <c r="I77" s="78"/>
      <c r="J77" s="78"/>
      <c r="K77" s="78"/>
      <c r="L77" s="78"/>
      <c r="M77" s="78"/>
      <c r="N77" s="77">
        <v>9</v>
      </c>
      <c r="O77" s="77"/>
      <c r="P77" s="77"/>
      <c r="Q77" s="77"/>
      <c r="R77" s="77"/>
      <c r="S77" s="77">
        <v>2452</v>
      </c>
      <c r="T77" s="77"/>
      <c r="U77" s="79"/>
      <c r="V77" s="30"/>
      <c r="W77" s="31"/>
      <c r="X77" s="31"/>
      <c r="Y77" s="31"/>
      <c r="Z77" s="31"/>
      <c r="AA77" s="31"/>
      <c r="AB77" s="31"/>
      <c r="AC77" s="31"/>
      <c r="AD77" s="31"/>
    </row>
    <row r="78" spans="1:33" x14ac:dyDescent="0.2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</row>
    <row r="79" spans="1:33" x14ac:dyDescent="0.2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</row>
    <row r="80" spans="1:33" x14ac:dyDescent="0.2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E80" s="25"/>
      <c r="AF80" s="25"/>
      <c r="AG80" s="25"/>
    </row>
    <row r="81" spans="1:33" x14ac:dyDescent="0.2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E81" s="25"/>
      <c r="AF81" s="25"/>
      <c r="AG81" s="25"/>
    </row>
    <row r="82" spans="1:33" x14ac:dyDescent="0.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E82" s="25"/>
      <c r="AF82" s="25"/>
      <c r="AG82" s="25"/>
    </row>
    <row r="83" spans="1:33" x14ac:dyDescent="0.2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E83" s="25"/>
      <c r="AF83" s="25"/>
      <c r="AG83" s="25"/>
    </row>
    <row r="84" spans="1:33" x14ac:dyDescent="0.2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E84" s="25"/>
      <c r="AF84" s="25"/>
      <c r="AG84" s="25"/>
    </row>
    <row r="85" spans="1:33" x14ac:dyDescent="0.2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E85" s="25"/>
      <c r="AF85" s="25"/>
      <c r="AG85" s="25"/>
    </row>
    <row r="86" spans="1:33" x14ac:dyDescent="0.2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E86" s="25"/>
      <c r="AF86" s="25"/>
      <c r="AG86" s="25"/>
    </row>
    <row r="87" spans="1:33" x14ac:dyDescent="0.2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E87" s="25"/>
      <c r="AF87" s="25"/>
      <c r="AG87" s="25"/>
    </row>
    <row r="88" spans="1:33" x14ac:dyDescent="0.2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E88" s="25"/>
      <c r="AF88" s="25"/>
      <c r="AG88" s="25"/>
    </row>
    <row r="89" spans="1:33" x14ac:dyDescent="0.2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E89" s="25"/>
      <c r="AF89" s="25"/>
      <c r="AG89" s="25"/>
    </row>
    <row r="90" spans="1:33" x14ac:dyDescent="0.2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E90" s="25"/>
      <c r="AF90" s="25"/>
      <c r="AG90" s="25"/>
    </row>
    <row r="91" spans="1:33" x14ac:dyDescent="0.2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E91" s="25"/>
      <c r="AF91" s="25"/>
      <c r="AG91" s="25"/>
    </row>
    <row r="92" spans="1:33" x14ac:dyDescent="0.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E92" s="25"/>
      <c r="AF92" s="25"/>
      <c r="AG92" s="25"/>
    </row>
    <row r="93" spans="1:33" x14ac:dyDescent="0.2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E93" s="25"/>
      <c r="AF93" s="25"/>
      <c r="AG93" s="25"/>
    </row>
    <row r="94" spans="1:33" x14ac:dyDescent="0.2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E94" s="25"/>
      <c r="AF94" s="25"/>
      <c r="AG94" s="25"/>
    </row>
    <row r="95" spans="1:33" x14ac:dyDescent="0.2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E95" s="25"/>
      <c r="AF95" s="25"/>
      <c r="AG95" s="25"/>
    </row>
    <row r="96" spans="1:33" x14ac:dyDescent="0.2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E96" s="25"/>
      <c r="AF96" s="25"/>
      <c r="AG96" s="25"/>
    </row>
    <row r="97" spans="1:33" x14ac:dyDescent="0.2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</row>
    <row r="98" spans="1:33" x14ac:dyDescent="0.2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E98" s="25"/>
      <c r="AF98" s="25"/>
      <c r="AG98" s="25"/>
    </row>
    <row r="99" spans="1:33" x14ac:dyDescent="0.2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E99" s="25"/>
      <c r="AF99" s="25"/>
      <c r="AG99" s="25"/>
    </row>
    <row r="100" spans="1:33" x14ac:dyDescent="0.2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E100" s="25"/>
      <c r="AF100" s="25"/>
      <c r="AG100" s="25"/>
    </row>
    <row r="101" spans="1:33" x14ac:dyDescent="0.2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E101" s="25"/>
      <c r="AF101" s="25"/>
      <c r="AG101" s="25"/>
    </row>
    <row r="102" spans="1:33" x14ac:dyDescent="0.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E102" s="25"/>
      <c r="AF102" s="25"/>
      <c r="AG102" s="25"/>
    </row>
    <row r="103" spans="1:33" x14ac:dyDescent="0.2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E103" s="25"/>
      <c r="AF103" s="25"/>
      <c r="AG103" s="25"/>
    </row>
    <row r="104" spans="1:33" x14ac:dyDescent="0.2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E104" s="25"/>
      <c r="AF104" s="25"/>
      <c r="AG104" s="25"/>
    </row>
    <row r="105" spans="1:33" x14ac:dyDescent="0.2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E105" s="25"/>
      <c r="AF105" s="25"/>
      <c r="AG105" s="25"/>
    </row>
    <row r="106" spans="1:33" x14ac:dyDescent="0.2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E106" s="25"/>
      <c r="AF106" s="25"/>
      <c r="AG106" s="25"/>
    </row>
    <row r="107" spans="1:33" x14ac:dyDescent="0.2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E107" s="25"/>
      <c r="AF107" s="25"/>
      <c r="AG107" s="25"/>
    </row>
    <row r="108" spans="1:33" x14ac:dyDescent="0.2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E108" s="25"/>
      <c r="AF108" s="25"/>
      <c r="AG108" s="25"/>
    </row>
    <row r="109" spans="1:33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E109" s="25"/>
      <c r="AF109" s="25"/>
      <c r="AG109" s="25"/>
    </row>
    <row r="110" spans="1:33" x14ac:dyDescent="0.2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E110" s="25"/>
      <c r="AF110" s="25"/>
      <c r="AG110" s="25"/>
    </row>
    <row r="111" spans="1:33" x14ac:dyDescent="0.2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E111" s="25"/>
      <c r="AF111" s="25"/>
      <c r="AG111" s="25"/>
    </row>
    <row r="112" spans="1:33" x14ac:dyDescent="0.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E112" s="25"/>
      <c r="AF112" s="25"/>
      <c r="AG112" s="25"/>
    </row>
    <row r="113" spans="1:33" x14ac:dyDescent="0.2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E113" s="25"/>
      <c r="AF113" s="25"/>
      <c r="AG113" s="25"/>
    </row>
    <row r="114" spans="1:33" x14ac:dyDescent="0.2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E114" s="25"/>
      <c r="AF114" s="25"/>
      <c r="AG114" s="25"/>
    </row>
    <row r="115" spans="1:33" x14ac:dyDescent="0.2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E115" s="25"/>
      <c r="AF115" s="25"/>
      <c r="AG115" s="25"/>
    </row>
    <row r="116" spans="1:33" x14ac:dyDescent="0.2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E116" s="25"/>
      <c r="AF116" s="25"/>
      <c r="AG116" s="25"/>
    </row>
    <row r="117" spans="1:33" x14ac:dyDescent="0.2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E117" s="25"/>
      <c r="AF117" s="25"/>
      <c r="AG117" s="25"/>
    </row>
    <row r="118" spans="1:33" x14ac:dyDescent="0.2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</row>
    <row r="119" spans="1:33" x14ac:dyDescent="0.2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</row>
    <row r="120" spans="1:33" x14ac:dyDescent="0.2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</row>
    <row r="121" spans="1:33" x14ac:dyDescent="0.2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</row>
    <row r="122" spans="1:33" x14ac:dyDescent="0.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</row>
    <row r="123" spans="1:33" x14ac:dyDescent="0.2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</row>
    <row r="124" spans="1:33" x14ac:dyDescent="0.2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</row>
    <row r="125" spans="1:33" x14ac:dyDescent="0.2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</row>
    <row r="126" spans="1:33" x14ac:dyDescent="0.2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</row>
    <row r="127" spans="1:33" x14ac:dyDescent="0.2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</row>
    <row r="128" spans="1:33" x14ac:dyDescent="0.2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</row>
    <row r="129" spans="1:33" x14ac:dyDescent="0.2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</row>
    <row r="130" spans="1:33" x14ac:dyDescent="0.2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</row>
    <row r="131" spans="1:33" x14ac:dyDescent="0.2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</row>
    <row r="132" spans="1:33" x14ac:dyDescent="0.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</row>
    <row r="133" spans="1:33" x14ac:dyDescent="0.2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</row>
    <row r="134" spans="1:33" x14ac:dyDescent="0.2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</row>
    <row r="135" spans="1:33" x14ac:dyDescent="0.2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</row>
    <row r="136" spans="1:33" x14ac:dyDescent="0.2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</row>
    <row r="137" spans="1:33" x14ac:dyDescent="0.2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E137" s="25"/>
      <c r="AF137" s="25"/>
      <c r="AG137" s="25"/>
    </row>
    <row r="138" spans="1:33" x14ac:dyDescent="0.2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E138" s="25"/>
      <c r="AF138" s="25"/>
      <c r="AG138" s="25"/>
    </row>
    <row r="139" spans="1:33" x14ac:dyDescent="0.2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E139" s="25"/>
      <c r="AF139" s="25"/>
      <c r="AG139" s="25"/>
    </row>
    <row r="140" spans="1:33" x14ac:dyDescent="0.2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E140" s="25"/>
      <c r="AF140" s="25"/>
      <c r="AG140" s="25"/>
    </row>
    <row r="141" spans="1:33" x14ac:dyDescent="0.2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E141" s="25"/>
      <c r="AF141" s="25"/>
      <c r="AG141" s="25"/>
    </row>
    <row r="142" spans="1:33" x14ac:dyDescent="0.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E142" s="25"/>
      <c r="AF142" s="25"/>
      <c r="AG142" s="25"/>
    </row>
    <row r="143" spans="1:33" x14ac:dyDescent="0.2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E143" s="25"/>
      <c r="AF143" s="25"/>
      <c r="AG143" s="25"/>
    </row>
    <row r="144" spans="1:33" x14ac:dyDescent="0.2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E144" s="25"/>
      <c r="AF144" s="25"/>
      <c r="AG144" s="25"/>
    </row>
    <row r="145" spans="1:33" x14ac:dyDescent="0.2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E145" s="25"/>
      <c r="AF145" s="25"/>
      <c r="AG145" s="25"/>
    </row>
    <row r="146" spans="1:33" x14ac:dyDescent="0.2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E146" s="25"/>
      <c r="AF146" s="25"/>
      <c r="AG146" s="25"/>
    </row>
    <row r="147" spans="1:33" x14ac:dyDescent="0.2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E147" s="25"/>
      <c r="AF147" s="25"/>
      <c r="AG147" s="25"/>
    </row>
    <row r="148" spans="1:33" x14ac:dyDescent="0.2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E148" s="25"/>
      <c r="AF148" s="25"/>
      <c r="AG148" s="25"/>
    </row>
    <row r="149" spans="1:33" x14ac:dyDescent="0.2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E149" s="25"/>
      <c r="AF149" s="25"/>
      <c r="AG149" s="25"/>
    </row>
    <row r="150" spans="1:33" x14ac:dyDescent="0.2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E150" s="25"/>
      <c r="AF150" s="25"/>
      <c r="AG150" s="25"/>
    </row>
    <row r="151" spans="1:33" x14ac:dyDescent="0.2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E151" s="25"/>
      <c r="AF151" s="25"/>
      <c r="AG151" s="25"/>
    </row>
    <row r="152" spans="1:33" x14ac:dyDescent="0.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E152" s="25"/>
      <c r="AF152" s="25"/>
      <c r="AG152" s="25"/>
    </row>
    <row r="153" spans="1:33" x14ac:dyDescent="0.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E153" s="25"/>
      <c r="AF153" s="25"/>
      <c r="AG153" s="25"/>
    </row>
    <row r="154" spans="1:33" x14ac:dyDescent="0.2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E154" s="25"/>
      <c r="AF154" s="25"/>
      <c r="AG154" s="25"/>
    </row>
    <row r="155" spans="1:33" x14ac:dyDescent="0.2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E155" s="25"/>
      <c r="AF155" s="25"/>
      <c r="AG155" s="25"/>
    </row>
    <row r="156" spans="1:33" x14ac:dyDescent="0.2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E156" s="25"/>
      <c r="AF156" s="25"/>
      <c r="AG156" s="25"/>
    </row>
    <row r="157" spans="1:33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E157" s="25"/>
      <c r="AF157" s="25"/>
      <c r="AG157" s="25"/>
    </row>
    <row r="158" spans="1:33" x14ac:dyDescent="0.2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E158" s="25"/>
      <c r="AF158" s="25"/>
      <c r="AG158" s="25"/>
    </row>
    <row r="159" spans="1:33" x14ac:dyDescent="0.2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E159" s="25"/>
      <c r="AF159" s="25"/>
      <c r="AG159" s="25"/>
    </row>
    <row r="160" spans="1:33" x14ac:dyDescent="0.2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E160" s="25"/>
      <c r="AF160" s="25"/>
      <c r="AG160" s="25"/>
    </row>
    <row r="161" spans="1:33" x14ac:dyDescent="0.2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E161" s="25"/>
      <c r="AF161" s="25"/>
      <c r="AG161" s="25"/>
    </row>
    <row r="162" spans="1:33" x14ac:dyDescent="0.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E162" s="25"/>
      <c r="AF162" s="25"/>
      <c r="AG162" s="25"/>
    </row>
    <row r="163" spans="1:33" x14ac:dyDescent="0.2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E163" s="25"/>
      <c r="AF163" s="25"/>
      <c r="AG163" s="25"/>
    </row>
    <row r="164" spans="1:33" x14ac:dyDescent="0.2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E164" s="25"/>
      <c r="AF164" s="25"/>
      <c r="AG164" s="25"/>
    </row>
    <row r="165" spans="1:33" x14ac:dyDescent="0.2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E165" s="25"/>
      <c r="AF165" s="25"/>
      <c r="AG165" s="25"/>
    </row>
    <row r="166" spans="1:33" x14ac:dyDescent="0.2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E166" s="25"/>
      <c r="AF166" s="25"/>
      <c r="AG166" s="25"/>
    </row>
    <row r="167" spans="1:33" x14ac:dyDescent="0.2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E167" s="25"/>
      <c r="AF167" s="25"/>
      <c r="AG167" s="25"/>
    </row>
    <row r="168" spans="1:33" x14ac:dyDescent="0.2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E168" s="25"/>
      <c r="AF168" s="25"/>
      <c r="AG168" s="25"/>
    </row>
    <row r="169" spans="1:33" x14ac:dyDescent="0.2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E169" s="25"/>
      <c r="AF169" s="25"/>
      <c r="AG169" s="25"/>
    </row>
    <row r="170" spans="1:33" x14ac:dyDescent="0.2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E170" s="25"/>
      <c r="AF170" s="25"/>
      <c r="AG170" s="25"/>
    </row>
    <row r="171" spans="1:33" x14ac:dyDescent="0.2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E171" s="25"/>
      <c r="AF171" s="25"/>
      <c r="AG171" s="25"/>
    </row>
    <row r="172" spans="1:33" x14ac:dyDescent="0.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E172" s="25"/>
      <c r="AF172" s="25"/>
      <c r="AG172" s="25"/>
    </row>
    <row r="173" spans="1:33" x14ac:dyDescent="0.2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E173" s="25"/>
      <c r="AF173" s="25"/>
      <c r="AG173" s="25"/>
    </row>
    <row r="174" spans="1:33" x14ac:dyDescent="0.2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E174" s="25"/>
      <c r="AF174" s="25"/>
      <c r="AG174" s="25"/>
    </row>
    <row r="175" spans="1:33" x14ac:dyDescent="0.2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E175" s="25"/>
      <c r="AF175" s="25"/>
      <c r="AG175" s="25"/>
    </row>
    <row r="176" spans="1:33" x14ac:dyDescent="0.2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E176" s="25"/>
      <c r="AF176" s="25"/>
      <c r="AG176" s="25"/>
    </row>
    <row r="177" spans="1:33" x14ac:dyDescent="0.2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E177" s="25"/>
      <c r="AF177" s="25"/>
      <c r="AG177" s="25"/>
    </row>
    <row r="178" spans="1:33" x14ac:dyDescent="0.2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E178" s="25"/>
      <c r="AF178" s="25"/>
      <c r="AG178" s="25"/>
    </row>
    <row r="179" spans="1:33" x14ac:dyDescent="0.2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E179" s="25"/>
      <c r="AF179" s="25"/>
      <c r="AG179" s="25"/>
    </row>
    <row r="180" spans="1:33" x14ac:dyDescent="0.2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E180" s="25"/>
      <c r="AF180" s="25"/>
      <c r="AG180" s="25"/>
    </row>
    <row r="181" spans="1:33" x14ac:dyDescent="0.2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</row>
    <row r="182" spans="1:33" x14ac:dyDescent="0.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</row>
    <row r="183" spans="1:33" x14ac:dyDescent="0.2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</row>
    <row r="184" spans="1:33" x14ac:dyDescent="0.2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</row>
    <row r="185" spans="1:33" x14ac:dyDescent="0.2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</row>
    <row r="186" spans="1:33" x14ac:dyDescent="0.2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</row>
    <row r="187" spans="1:33" x14ac:dyDescent="0.2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</row>
  </sheetData>
  <sheetProtection algorithmName="SHA-512" hashValue="8MgS6WhJdpC9ecYVhdwMMHGLgUs8bOjmHEimGVTOgOYvoiCHrzK3F38D2J4K+H87wWpAQC/hoPJgwhve2AL1Uw==" saltValue="IDEIokYBbQsaMknBVWAsvQ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6AF9-51D6-4FA5-B0ED-3644FD3817A7}">
  <dimension ref="A1:AA1048576"/>
  <sheetViews>
    <sheetView workbookViewId="0">
      <selection activeCell="B17" sqref="B17"/>
    </sheetView>
  </sheetViews>
  <sheetFormatPr defaultColWidth="9.33203125" defaultRowHeight="12.75" x14ac:dyDescent="0.2"/>
  <cols>
    <col min="1" max="1" width="23.83203125" style="60" customWidth="1"/>
    <col min="2" max="2" width="13.6640625" style="60" bestFit="1" customWidth="1"/>
    <col min="3" max="8" width="11" style="60" bestFit="1" customWidth="1"/>
    <col min="9" max="13" width="12" style="60" bestFit="1" customWidth="1"/>
    <col min="14" max="21" width="10.83203125" style="60" bestFit="1" customWidth="1"/>
    <col min="22" max="22" width="10.83203125" style="60" customWidth="1"/>
    <col min="23" max="23" width="11.1640625" style="60" bestFit="1" customWidth="1"/>
    <col min="24" max="24" width="4.1640625" style="60" bestFit="1" customWidth="1"/>
    <col min="25" max="25" width="10.83203125" style="60" bestFit="1" customWidth="1"/>
    <col min="26" max="26" width="11.1640625" style="60" bestFit="1" customWidth="1"/>
    <col min="27" max="27" width="10.83203125" style="60" bestFit="1" customWidth="1"/>
    <col min="28" max="16384" width="9.33203125" style="60"/>
  </cols>
  <sheetData>
    <row r="1" spans="1:27" ht="38.25" x14ac:dyDescent="0.2">
      <c r="A1" s="63"/>
      <c r="B1" s="63">
        <v>1</v>
      </c>
      <c r="C1" s="63">
        <v>2</v>
      </c>
      <c r="D1" s="63">
        <v>3</v>
      </c>
      <c r="E1" s="63">
        <v>4</v>
      </c>
      <c r="F1" s="63">
        <v>5</v>
      </c>
      <c r="G1" s="63">
        <v>6</v>
      </c>
      <c r="H1" s="63">
        <v>7</v>
      </c>
      <c r="I1" s="63">
        <v>8</v>
      </c>
      <c r="J1" s="63">
        <v>9</v>
      </c>
      <c r="K1" s="63">
        <v>10</v>
      </c>
      <c r="L1" s="63">
        <v>11</v>
      </c>
      <c r="M1" s="63">
        <v>12</v>
      </c>
      <c r="N1" s="63">
        <v>13</v>
      </c>
      <c r="O1" s="63">
        <v>14</v>
      </c>
      <c r="P1" s="63">
        <v>15</v>
      </c>
      <c r="Q1" s="63">
        <v>16</v>
      </c>
      <c r="R1" s="63" t="s">
        <v>30</v>
      </c>
      <c r="S1" s="63" t="s">
        <v>31</v>
      </c>
      <c r="T1" s="63" t="s">
        <v>32</v>
      </c>
      <c r="U1" s="63" t="s">
        <v>33</v>
      </c>
      <c r="V1" s="63"/>
      <c r="W1" s="63" t="s">
        <v>79</v>
      </c>
      <c r="X1" s="63"/>
      <c r="Y1" s="63" t="s">
        <v>41</v>
      </c>
      <c r="Z1" s="63" t="s">
        <v>79</v>
      </c>
    </row>
    <row r="2" spans="1:27" ht="12.75" customHeight="1" x14ac:dyDescent="0.2">
      <c r="A2" s="63" t="s">
        <v>39</v>
      </c>
      <c r="B2" s="80">
        <v>3622</v>
      </c>
      <c r="C2" s="80">
        <v>3710</v>
      </c>
      <c r="D2" s="80">
        <v>3821</v>
      </c>
      <c r="E2" s="80">
        <v>3933</v>
      </c>
      <c r="F2" s="80">
        <v>4046</v>
      </c>
      <c r="G2" s="80">
        <v>4185</v>
      </c>
      <c r="H2" s="80">
        <v>4348</v>
      </c>
      <c r="I2" s="80">
        <v>4533</v>
      </c>
      <c r="J2" s="80">
        <v>4742</v>
      </c>
      <c r="K2" s="80">
        <v>4975</v>
      </c>
      <c r="L2" s="80">
        <v>5234</v>
      </c>
      <c r="M2" s="80">
        <v>5520</v>
      </c>
      <c r="N2" s="62"/>
      <c r="O2" s="62"/>
      <c r="P2" s="62"/>
      <c r="Q2" s="62"/>
      <c r="R2" s="62"/>
      <c r="S2" s="62"/>
      <c r="T2" s="62"/>
      <c r="U2" s="62"/>
      <c r="V2" s="63" t="s">
        <v>50</v>
      </c>
      <c r="W2" s="62">
        <v>1640</v>
      </c>
      <c r="X2" s="62"/>
      <c r="Y2" s="62"/>
      <c r="Z2" s="62"/>
      <c r="AA2" s="61"/>
    </row>
    <row r="3" spans="1:27" ht="12.75" customHeight="1" x14ac:dyDescent="0.2">
      <c r="A3" s="63" t="s">
        <v>25</v>
      </c>
      <c r="B3" s="80">
        <v>3644</v>
      </c>
      <c r="C3" s="80">
        <v>3817</v>
      </c>
      <c r="D3" s="80">
        <v>4015</v>
      </c>
      <c r="E3" s="80">
        <v>4213</v>
      </c>
      <c r="F3" s="80">
        <v>4409</v>
      </c>
      <c r="G3" s="80">
        <v>4629</v>
      </c>
      <c r="H3" s="80">
        <v>4873</v>
      </c>
      <c r="I3" s="80">
        <v>5138</v>
      </c>
      <c r="J3" s="80">
        <v>5427</v>
      </c>
      <c r="K3" s="80">
        <v>5740</v>
      </c>
      <c r="L3" s="80">
        <v>6074</v>
      </c>
      <c r="M3" s="80">
        <v>6432</v>
      </c>
      <c r="N3" s="62"/>
      <c r="O3" s="62"/>
      <c r="P3" s="62"/>
      <c r="Q3" s="62"/>
      <c r="R3" s="62"/>
      <c r="S3" s="62"/>
      <c r="T3" s="62"/>
      <c r="U3" s="62"/>
      <c r="V3" s="63" t="s">
        <v>51</v>
      </c>
      <c r="W3" s="62">
        <v>1640</v>
      </c>
      <c r="X3" s="62"/>
      <c r="Y3" s="62"/>
      <c r="Z3" s="62"/>
      <c r="AA3" s="61"/>
    </row>
    <row r="4" spans="1:27" ht="12.75" customHeight="1" x14ac:dyDescent="0.2">
      <c r="A4" s="63" t="s">
        <v>40</v>
      </c>
      <c r="B4" s="80">
        <v>3659</v>
      </c>
      <c r="C4" s="80">
        <v>3874</v>
      </c>
      <c r="D4" s="80">
        <v>4125</v>
      </c>
      <c r="E4" s="80">
        <v>4376</v>
      </c>
      <c r="F4" s="80">
        <v>4627</v>
      </c>
      <c r="G4" s="80">
        <v>4910</v>
      </c>
      <c r="H4" s="80">
        <v>5225</v>
      </c>
      <c r="I4" s="80">
        <v>5577</v>
      </c>
      <c r="J4" s="80">
        <v>5960</v>
      </c>
      <c r="K4" s="80">
        <v>6378</v>
      </c>
      <c r="L4" s="80">
        <v>6828</v>
      </c>
      <c r="M4" s="80">
        <v>7313</v>
      </c>
      <c r="N4" s="62"/>
      <c r="O4" s="62"/>
      <c r="P4" s="62"/>
      <c r="Q4" s="62"/>
      <c r="R4" s="62"/>
      <c r="S4" s="62"/>
      <c r="T4" s="62"/>
      <c r="U4" s="62"/>
      <c r="V4" s="63" t="s">
        <v>52</v>
      </c>
      <c r="W4" s="62">
        <v>1640</v>
      </c>
      <c r="X4" s="62"/>
      <c r="Y4" s="62"/>
      <c r="Z4" s="62"/>
      <c r="AA4" s="61"/>
    </row>
    <row r="5" spans="1:27" ht="12.75" customHeight="1" x14ac:dyDescent="0.2">
      <c r="A5" s="63" t="s">
        <v>34</v>
      </c>
      <c r="B5" s="80">
        <v>4695</v>
      </c>
      <c r="C5" s="80">
        <v>4870</v>
      </c>
      <c r="D5" s="80">
        <v>5025</v>
      </c>
      <c r="E5" s="80">
        <v>5341</v>
      </c>
      <c r="F5" s="80">
        <v>5691</v>
      </c>
      <c r="G5" s="80">
        <v>6011</v>
      </c>
      <c r="H5" s="80">
        <v>6329</v>
      </c>
      <c r="I5" s="80">
        <v>6649</v>
      </c>
      <c r="J5" s="80">
        <v>6969</v>
      </c>
      <c r="K5" s="80">
        <v>7287</v>
      </c>
      <c r="L5" s="80">
        <v>7605</v>
      </c>
      <c r="M5" s="80">
        <v>8065</v>
      </c>
      <c r="N5" s="62"/>
      <c r="O5" s="62"/>
      <c r="P5" s="62"/>
      <c r="Q5" s="62"/>
      <c r="R5" s="62"/>
      <c r="S5" s="62"/>
      <c r="T5" s="62"/>
      <c r="U5" s="62"/>
      <c r="V5" s="63" t="s">
        <v>53</v>
      </c>
      <c r="W5" s="62">
        <v>1640</v>
      </c>
      <c r="X5" s="62"/>
      <c r="Y5" s="62"/>
      <c r="Z5" s="62"/>
      <c r="AA5" s="61"/>
    </row>
    <row r="6" spans="1:27" ht="12.75" customHeight="1" x14ac:dyDescent="0.2">
      <c r="A6" s="63" t="s">
        <v>26</v>
      </c>
      <c r="B6" s="81">
        <v>3659</v>
      </c>
      <c r="C6" s="80">
        <v>3874</v>
      </c>
      <c r="D6" s="80">
        <v>4125</v>
      </c>
      <c r="E6" s="80">
        <v>4376</v>
      </c>
      <c r="F6" s="80">
        <v>4627</v>
      </c>
      <c r="G6" s="80">
        <v>4910</v>
      </c>
      <c r="H6" s="80">
        <v>5225</v>
      </c>
      <c r="I6" s="80">
        <v>5577</v>
      </c>
      <c r="J6" s="80">
        <v>5960</v>
      </c>
      <c r="K6" s="80">
        <v>6378</v>
      </c>
      <c r="L6" s="80">
        <v>6828</v>
      </c>
      <c r="M6" s="80">
        <v>7313</v>
      </c>
      <c r="N6" s="82"/>
      <c r="O6" s="82"/>
      <c r="P6" s="82"/>
      <c r="Q6" s="82"/>
      <c r="R6" s="62"/>
      <c r="S6" s="62"/>
      <c r="T6" s="62"/>
      <c r="U6" s="62"/>
      <c r="V6" s="63"/>
      <c r="W6" s="62"/>
      <c r="X6" s="62"/>
      <c r="Y6" s="62"/>
      <c r="Z6" s="62"/>
      <c r="AA6" s="61"/>
    </row>
    <row r="7" spans="1:27" ht="12.75" customHeight="1" x14ac:dyDescent="0.2">
      <c r="A7" s="63" t="s">
        <v>27</v>
      </c>
      <c r="B7" s="81">
        <v>5691</v>
      </c>
      <c r="C7" s="80">
        <v>5889</v>
      </c>
      <c r="D7" s="80">
        <v>6088</v>
      </c>
      <c r="E7" s="80">
        <v>6285</v>
      </c>
      <c r="F7" s="80">
        <v>6483</v>
      </c>
      <c r="G7" s="80">
        <v>6682</v>
      </c>
      <c r="H7" s="80">
        <v>6879</v>
      </c>
      <c r="I7" s="80">
        <v>7076</v>
      </c>
      <c r="J7" s="80">
        <v>7274</v>
      </c>
      <c r="K7" s="80">
        <v>7471</v>
      </c>
      <c r="L7" s="80">
        <v>7670</v>
      </c>
      <c r="M7" s="80">
        <v>7867</v>
      </c>
      <c r="N7" s="80">
        <v>8065</v>
      </c>
      <c r="O7" s="82"/>
      <c r="P7" s="82"/>
      <c r="Q7" s="82"/>
      <c r="R7" s="62"/>
      <c r="S7" s="62"/>
      <c r="T7" s="62"/>
      <c r="U7" s="62"/>
      <c r="V7" s="63" t="s">
        <v>54</v>
      </c>
      <c r="W7" s="62">
        <v>1640</v>
      </c>
      <c r="X7" s="62" t="s">
        <v>26</v>
      </c>
      <c r="Y7" s="62">
        <f>2400*1.1</f>
        <v>2640</v>
      </c>
      <c r="Z7" s="62"/>
      <c r="AA7" s="61"/>
    </row>
    <row r="8" spans="1:27" ht="12.75" customHeight="1" x14ac:dyDescent="0.2">
      <c r="A8" s="63" t="s">
        <v>28</v>
      </c>
      <c r="B8" s="81">
        <v>6517</v>
      </c>
      <c r="C8" s="80">
        <v>6681</v>
      </c>
      <c r="D8" s="80">
        <v>7004</v>
      </c>
      <c r="E8" s="80">
        <v>7209</v>
      </c>
      <c r="F8" s="80">
        <v>7416</v>
      </c>
      <c r="G8" s="80">
        <v>7621</v>
      </c>
      <c r="H8" s="80">
        <v>7828</v>
      </c>
      <c r="I8" s="80">
        <v>8036</v>
      </c>
      <c r="J8" s="80">
        <v>8253</v>
      </c>
      <c r="K8" s="80">
        <v>8478</v>
      </c>
      <c r="L8" s="80">
        <v>8708</v>
      </c>
      <c r="M8" s="82"/>
      <c r="N8" s="82"/>
      <c r="O8" s="82"/>
      <c r="P8" s="82"/>
      <c r="Q8" s="82"/>
      <c r="R8" s="62"/>
      <c r="S8" s="62"/>
      <c r="T8" s="62"/>
      <c r="U8" s="62"/>
      <c r="V8" s="63" t="s">
        <v>55</v>
      </c>
      <c r="W8" s="62">
        <v>1640</v>
      </c>
      <c r="X8" s="62" t="s">
        <v>27</v>
      </c>
      <c r="Y8" s="62">
        <f>1200*1.1</f>
        <v>1320</v>
      </c>
      <c r="Z8" s="62"/>
      <c r="AA8" s="61"/>
    </row>
    <row r="9" spans="1:27" ht="12.75" customHeight="1" x14ac:dyDescent="0.2">
      <c r="A9" s="63" t="s">
        <v>29</v>
      </c>
      <c r="B9" s="81">
        <v>6841</v>
      </c>
      <c r="C9" s="80">
        <v>7004</v>
      </c>
      <c r="D9" s="80">
        <v>7209</v>
      </c>
      <c r="E9" s="80">
        <v>7621</v>
      </c>
      <c r="F9" s="80">
        <v>7828</v>
      </c>
      <c r="G9" s="80">
        <v>8036</v>
      </c>
      <c r="H9" s="80">
        <v>8253</v>
      </c>
      <c r="I9" s="80">
        <v>8478</v>
      </c>
      <c r="J9" s="80">
        <v>8708</v>
      </c>
      <c r="K9" s="80">
        <v>8984</v>
      </c>
      <c r="L9" s="80">
        <v>9270</v>
      </c>
      <c r="M9" s="80">
        <v>9562</v>
      </c>
      <c r="N9" s="82"/>
      <c r="O9" s="82"/>
      <c r="P9" s="82"/>
      <c r="Q9" s="82"/>
      <c r="R9" s="62"/>
      <c r="S9" s="62"/>
      <c r="T9" s="62"/>
      <c r="U9" s="62"/>
      <c r="V9" s="63" t="s">
        <v>69</v>
      </c>
      <c r="W9" s="62">
        <v>1640</v>
      </c>
      <c r="X9" s="62"/>
      <c r="Y9" s="62"/>
      <c r="Z9" s="62"/>
      <c r="AA9" s="61"/>
    </row>
    <row r="10" spans="1:27" ht="12.75" customHeight="1" x14ac:dyDescent="0.2">
      <c r="A10" s="63" t="s">
        <v>36</v>
      </c>
      <c r="B10" s="62">
        <v>3644</v>
      </c>
      <c r="C10" s="62">
        <v>3817</v>
      </c>
      <c r="D10" s="62">
        <v>4015</v>
      </c>
      <c r="E10" s="62">
        <v>4213</v>
      </c>
      <c r="F10" s="62">
        <v>4409</v>
      </c>
      <c r="G10" s="62">
        <v>4629</v>
      </c>
      <c r="H10" s="62">
        <v>4873</v>
      </c>
      <c r="I10" s="62">
        <v>5138</v>
      </c>
      <c r="J10" s="62">
        <v>5427</v>
      </c>
      <c r="K10" s="62">
        <v>5740</v>
      </c>
      <c r="L10" s="62">
        <v>6074</v>
      </c>
      <c r="M10" s="62">
        <v>6432</v>
      </c>
      <c r="N10" s="62"/>
      <c r="O10" s="62"/>
      <c r="P10" s="62"/>
      <c r="Q10" s="62"/>
      <c r="R10" s="62"/>
      <c r="S10" s="62"/>
      <c r="T10" s="62"/>
      <c r="U10" s="62"/>
      <c r="V10" s="63" t="s">
        <v>70</v>
      </c>
      <c r="W10" s="62">
        <v>1640</v>
      </c>
      <c r="X10" s="62"/>
      <c r="Y10" s="62"/>
      <c r="Z10" s="62"/>
      <c r="AA10" s="61"/>
    </row>
    <row r="11" spans="1:27" ht="12.75" customHeight="1" x14ac:dyDescent="0.2">
      <c r="A11" s="63" t="s">
        <v>37</v>
      </c>
      <c r="B11" s="62">
        <v>3659</v>
      </c>
      <c r="C11" s="62">
        <v>3874</v>
      </c>
      <c r="D11" s="62">
        <v>4125</v>
      </c>
      <c r="E11" s="62">
        <v>4376</v>
      </c>
      <c r="F11" s="62">
        <v>4627</v>
      </c>
      <c r="G11" s="62">
        <v>4910</v>
      </c>
      <c r="H11" s="62">
        <v>5225</v>
      </c>
      <c r="I11" s="62">
        <v>5577</v>
      </c>
      <c r="J11" s="62">
        <v>5960</v>
      </c>
      <c r="K11" s="62">
        <v>6378</v>
      </c>
      <c r="L11" s="62">
        <v>6828</v>
      </c>
      <c r="M11" s="62">
        <v>7313</v>
      </c>
      <c r="N11" s="62"/>
      <c r="O11" s="62"/>
      <c r="P11" s="62"/>
      <c r="Q11" s="62"/>
      <c r="R11" s="62"/>
      <c r="S11" s="62"/>
      <c r="T11" s="62"/>
      <c r="U11" s="62"/>
      <c r="V11" s="63"/>
      <c r="W11" s="62"/>
      <c r="X11" s="62"/>
      <c r="Y11" s="62"/>
      <c r="Z11" s="62"/>
      <c r="AA11" s="61"/>
    </row>
    <row r="12" spans="1:27" ht="12.75" customHeight="1" x14ac:dyDescent="0.2">
      <c r="A12" s="63" t="s">
        <v>38</v>
      </c>
      <c r="B12" s="62">
        <v>5691</v>
      </c>
      <c r="C12" s="62">
        <v>5889</v>
      </c>
      <c r="D12" s="62">
        <v>6088</v>
      </c>
      <c r="E12" s="62">
        <v>6285</v>
      </c>
      <c r="F12" s="62">
        <v>6483</v>
      </c>
      <c r="G12" s="62">
        <v>6682</v>
      </c>
      <c r="H12" s="62">
        <v>6879</v>
      </c>
      <c r="I12" s="62">
        <v>7076</v>
      </c>
      <c r="J12" s="62">
        <v>7274</v>
      </c>
      <c r="K12" s="62">
        <v>7471</v>
      </c>
      <c r="L12" s="62">
        <v>7670</v>
      </c>
      <c r="M12" s="62">
        <v>7867</v>
      </c>
      <c r="N12" s="62">
        <v>8065</v>
      </c>
      <c r="O12" s="62"/>
      <c r="P12" s="62"/>
      <c r="Q12" s="62"/>
      <c r="R12" s="62"/>
      <c r="S12" s="62"/>
      <c r="T12" s="62"/>
      <c r="U12" s="62"/>
      <c r="V12" s="63" t="s">
        <v>56</v>
      </c>
      <c r="W12" s="62">
        <v>1640</v>
      </c>
      <c r="X12" s="62" t="s">
        <v>35</v>
      </c>
      <c r="Y12" s="62">
        <f>1600*1.1</f>
        <v>1760.0000000000002</v>
      </c>
      <c r="Z12" s="62"/>
      <c r="AA12" s="61"/>
    </row>
    <row r="13" spans="1:27" ht="12.75" customHeight="1" x14ac:dyDescent="0.2">
      <c r="A13" s="101">
        <v>1</v>
      </c>
      <c r="B13" s="62">
        <v>2608.2600000000002</v>
      </c>
      <c r="C13" s="62">
        <v>2608.2600000000002</v>
      </c>
      <c r="D13" s="62">
        <v>2608.2600000000002</v>
      </c>
      <c r="E13" s="62">
        <v>2608.2600000000002</v>
      </c>
      <c r="F13" s="62">
        <v>2634</v>
      </c>
      <c r="G13" s="62">
        <v>2689</v>
      </c>
      <c r="H13" s="62">
        <v>2743</v>
      </c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3" t="s">
        <v>57</v>
      </c>
      <c r="W13" s="62">
        <v>1640</v>
      </c>
      <c r="X13" s="62" t="s">
        <v>36</v>
      </c>
      <c r="Y13" s="62">
        <f>1600*1.1</f>
        <v>1760.0000000000002</v>
      </c>
      <c r="Z13" s="62"/>
      <c r="AA13" s="61"/>
    </row>
    <row r="14" spans="1:27" ht="12.75" customHeight="1" x14ac:dyDescent="0.2">
      <c r="A14" s="101">
        <v>2</v>
      </c>
      <c r="B14" s="62">
        <v>2608.2600000000002</v>
      </c>
      <c r="C14" s="62">
        <v>2608.2600000000002</v>
      </c>
      <c r="D14" s="62">
        <v>2608.2600000000002</v>
      </c>
      <c r="E14" s="62">
        <v>2641</v>
      </c>
      <c r="F14" s="62">
        <v>2702</v>
      </c>
      <c r="G14" s="62">
        <v>2764</v>
      </c>
      <c r="H14" s="62">
        <v>2825</v>
      </c>
      <c r="I14" s="62">
        <v>2886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3" t="s">
        <v>58</v>
      </c>
      <c r="W14" s="62">
        <v>1640</v>
      </c>
      <c r="X14" s="62" t="s">
        <v>37</v>
      </c>
      <c r="Y14" s="62">
        <f>800*1.1</f>
        <v>880.00000000000011</v>
      </c>
      <c r="Z14" s="62"/>
      <c r="AA14" s="61"/>
    </row>
    <row r="15" spans="1:27" ht="12.75" customHeight="1" x14ac:dyDescent="0.2">
      <c r="A15" s="101">
        <v>3</v>
      </c>
      <c r="B15" s="62">
        <v>2608.2600000000002</v>
      </c>
      <c r="C15" s="62">
        <v>2608.2600000000002</v>
      </c>
      <c r="D15" s="62">
        <v>2651</v>
      </c>
      <c r="E15" s="62">
        <v>2729</v>
      </c>
      <c r="F15" s="62">
        <v>2806</v>
      </c>
      <c r="G15" s="62">
        <v>2884</v>
      </c>
      <c r="H15" s="62">
        <v>2961</v>
      </c>
      <c r="I15" s="62">
        <v>3039</v>
      </c>
      <c r="J15" s="62">
        <v>3116</v>
      </c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3" t="s">
        <v>71</v>
      </c>
      <c r="W15" s="62">
        <v>1640</v>
      </c>
      <c r="X15" s="62"/>
      <c r="Y15" s="62"/>
      <c r="Z15" s="62"/>
      <c r="AA15" s="61"/>
    </row>
    <row r="16" spans="1:27" ht="12.75" customHeight="1" x14ac:dyDescent="0.2">
      <c r="A16" s="101">
        <v>4</v>
      </c>
      <c r="B16" s="62">
        <v>2608.2600000000002</v>
      </c>
      <c r="C16" s="62">
        <v>2608.2600000000002</v>
      </c>
      <c r="D16" s="62">
        <v>2673</v>
      </c>
      <c r="E16" s="62">
        <v>2748</v>
      </c>
      <c r="F16" s="62">
        <v>2822</v>
      </c>
      <c r="G16" s="62">
        <v>2897</v>
      </c>
      <c r="H16" s="62">
        <v>2971</v>
      </c>
      <c r="I16" s="62">
        <v>3046</v>
      </c>
      <c r="J16" s="62">
        <v>3121</v>
      </c>
      <c r="K16" s="62">
        <v>3195</v>
      </c>
      <c r="L16" s="62">
        <v>3270</v>
      </c>
      <c r="M16" s="62"/>
      <c r="N16" s="62"/>
      <c r="O16" s="62"/>
      <c r="P16" s="62"/>
      <c r="Q16" s="62"/>
      <c r="R16" s="62"/>
      <c r="S16" s="62"/>
      <c r="T16" s="62"/>
      <c r="U16" s="62"/>
      <c r="V16" s="63"/>
      <c r="W16" s="62"/>
      <c r="X16" s="62"/>
      <c r="Y16" s="62"/>
      <c r="Z16" s="62"/>
      <c r="AA16" s="61"/>
    </row>
    <row r="17" spans="1:27" ht="12.75" customHeight="1" x14ac:dyDescent="0.2">
      <c r="A17" s="101">
        <v>5</v>
      </c>
      <c r="B17" s="62">
        <v>2608.2600000000002</v>
      </c>
      <c r="C17" s="62">
        <v>2637</v>
      </c>
      <c r="D17" s="62">
        <v>2723</v>
      </c>
      <c r="E17" s="62">
        <v>2810</v>
      </c>
      <c r="F17" s="62">
        <v>2896</v>
      </c>
      <c r="G17" s="62">
        <v>2982</v>
      </c>
      <c r="H17" s="62">
        <v>3068</v>
      </c>
      <c r="I17" s="62">
        <v>3154</v>
      </c>
      <c r="J17" s="62">
        <v>3240</v>
      </c>
      <c r="K17" s="62">
        <v>3326</v>
      </c>
      <c r="L17" s="62">
        <v>3412</v>
      </c>
      <c r="M17" s="62"/>
      <c r="N17" s="62"/>
      <c r="O17" s="62"/>
      <c r="P17" s="62"/>
      <c r="Q17" s="62"/>
      <c r="R17" s="62"/>
      <c r="S17" s="62"/>
      <c r="T17" s="62"/>
      <c r="U17" s="62"/>
      <c r="V17" s="102" t="s">
        <v>84</v>
      </c>
      <c r="W17" s="62">
        <v>1640</v>
      </c>
      <c r="X17" s="62"/>
      <c r="Y17" s="62"/>
      <c r="Z17" s="62"/>
      <c r="AA17" s="61"/>
    </row>
    <row r="18" spans="1:27" ht="12.75" customHeight="1" x14ac:dyDescent="0.2">
      <c r="A18" s="101">
        <v>6</v>
      </c>
      <c r="B18" s="62">
        <v>2672</v>
      </c>
      <c r="C18" s="62">
        <v>2766</v>
      </c>
      <c r="D18" s="62">
        <v>2859</v>
      </c>
      <c r="E18" s="62">
        <v>2953</v>
      </c>
      <c r="F18" s="62">
        <v>3047</v>
      </c>
      <c r="G18" s="62">
        <v>3141</v>
      </c>
      <c r="H18" s="62">
        <v>3235</v>
      </c>
      <c r="I18" s="62">
        <v>3329</v>
      </c>
      <c r="J18" s="62">
        <v>3422</v>
      </c>
      <c r="K18" s="62">
        <v>3516</v>
      </c>
      <c r="L18" s="62">
        <v>3610</v>
      </c>
      <c r="M18" s="62"/>
      <c r="N18" s="62"/>
      <c r="O18" s="62"/>
      <c r="P18" s="62"/>
      <c r="Q18" s="62"/>
      <c r="R18" s="62"/>
      <c r="S18" s="62"/>
      <c r="T18" s="62"/>
      <c r="U18" s="62"/>
      <c r="V18" s="102" t="s">
        <v>85</v>
      </c>
      <c r="W18" s="62">
        <v>1640</v>
      </c>
      <c r="X18" s="62"/>
      <c r="Y18" s="62"/>
      <c r="Z18" s="62"/>
      <c r="AA18" s="61"/>
    </row>
    <row r="19" spans="1:27" ht="12.75" customHeight="1" x14ac:dyDescent="0.2">
      <c r="A19" s="101">
        <v>7</v>
      </c>
      <c r="B19" s="62">
        <v>2798</v>
      </c>
      <c r="C19" s="62">
        <v>2902</v>
      </c>
      <c r="D19" s="62">
        <v>3005</v>
      </c>
      <c r="E19" s="62">
        <v>3109</v>
      </c>
      <c r="F19" s="62">
        <v>3212</v>
      </c>
      <c r="G19" s="62">
        <v>3316</v>
      </c>
      <c r="H19" s="62">
        <v>3419</v>
      </c>
      <c r="I19" s="62">
        <v>3523</v>
      </c>
      <c r="J19" s="62">
        <v>3626</v>
      </c>
      <c r="K19" s="62">
        <v>3730</v>
      </c>
      <c r="L19" s="62">
        <v>3833</v>
      </c>
      <c r="M19" s="62">
        <v>3937</v>
      </c>
      <c r="N19" s="62"/>
      <c r="O19" s="62"/>
      <c r="P19" s="62"/>
      <c r="Q19" s="62"/>
      <c r="R19" s="62"/>
      <c r="S19" s="62"/>
      <c r="T19" s="62"/>
      <c r="U19" s="62"/>
      <c r="V19" s="102" t="s">
        <v>86</v>
      </c>
      <c r="W19" s="62">
        <v>1640</v>
      </c>
      <c r="X19" s="62"/>
      <c r="Y19" s="62"/>
      <c r="Z19" s="62"/>
      <c r="AA19" s="61"/>
    </row>
    <row r="20" spans="1:27" ht="12.75" customHeight="1" x14ac:dyDescent="0.2">
      <c r="A20" s="101">
        <v>8</v>
      </c>
      <c r="B20" s="62">
        <v>3022</v>
      </c>
      <c r="C20" s="62">
        <v>3152</v>
      </c>
      <c r="D20" s="62">
        <v>3281</v>
      </c>
      <c r="E20" s="62">
        <v>3411</v>
      </c>
      <c r="F20" s="62">
        <v>3541</v>
      </c>
      <c r="G20" s="62">
        <v>3671</v>
      </c>
      <c r="H20" s="62">
        <v>3800</v>
      </c>
      <c r="I20" s="62">
        <v>3930</v>
      </c>
      <c r="J20" s="62">
        <v>4060</v>
      </c>
      <c r="K20" s="62">
        <v>4190</v>
      </c>
      <c r="L20" s="62">
        <v>4320</v>
      </c>
      <c r="M20" s="62">
        <v>4449</v>
      </c>
      <c r="N20" s="62"/>
      <c r="O20" s="62"/>
      <c r="P20" s="62"/>
      <c r="Q20" s="62"/>
      <c r="R20" s="62"/>
      <c r="S20" s="62"/>
      <c r="T20" s="62"/>
      <c r="U20" s="62"/>
      <c r="V20" s="102" t="s">
        <v>87</v>
      </c>
      <c r="W20" s="62">
        <v>1640</v>
      </c>
      <c r="X20" s="62"/>
      <c r="Y20" s="62"/>
      <c r="Z20" s="62"/>
      <c r="AA20" s="61"/>
    </row>
    <row r="21" spans="1:27" ht="12.75" customHeight="1" x14ac:dyDescent="0.2">
      <c r="A21" s="101">
        <v>9</v>
      </c>
      <c r="B21" s="62">
        <v>3326</v>
      </c>
      <c r="C21" s="62">
        <v>3496</v>
      </c>
      <c r="D21" s="62">
        <v>3835</v>
      </c>
      <c r="E21" s="62">
        <v>4030</v>
      </c>
      <c r="F21" s="62">
        <v>4201</v>
      </c>
      <c r="G21" s="62">
        <v>4371</v>
      </c>
      <c r="H21" s="62">
        <v>4534</v>
      </c>
      <c r="I21" s="62">
        <v>4695</v>
      </c>
      <c r="J21" s="62">
        <v>4870</v>
      </c>
      <c r="K21" s="62">
        <v>5025</v>
      </c>
      <c r="L21" s="62"/>
      <c r="M21" s="62"/>
      <c r="N21" s="62"/>
      <c r="O21" s="82"/>
      <c r="P21" s="82"/>
      <c r="Q21" s="82"/>
      <c r="R21" s="62"/>
      <c r="S21" s="62"/>
      <c r="T21" s="62"/>
      <c r="U21" s="62"/>
      <c r="V21" s="102" t="s">
        <v>88</v>
      </c>
      <c r="W21" s="62">
        <v>1640</v>
      </c>
      <c r="X21" s="62"/>
      <c r="Y21" s="62"/>
      <c r="Z21" s="62"/>
      <c r="AA21" s="61"/>
    </row>
    <row r="22" spans="1:27" ht="12.75" customHeight="1" x14ac:dyDescent="0.2">
      <c r="A22" s="101">
        <v>10</v>
      </c>
      <c r="B22" s="62">
        <v>3326</v>
      </c>
      <c r="C22" s="62">
        <v>3659</v>
      </c>
      <c r="D22" s="62">
        <v>3835</v>
      </c>
      <c r="E22" s="62">
        <v>4030</v>
      </c>
      <c r="F22" s="62">
        <v>4201</v>
      </c>
      <c r="G22" s="62">
        <v>4371</v>
      </c>
      <c r="H22" s="62">
        <v>4534</v>
      </c>
      <c r="I22" s="62">
        <v>4695</v>
      </c>
      <c r="J22" s="62">
        <v>4870</v>
      </c>
      <c r="K22" s="62">
        <v>5025</v>
      </c>
      <c r="L22" s="62">
        <v>5185</v>
      </c>
      <c r="M22" s="62">
        <v>5341</v>
      </c>
      <c r="N22" s="62">
        <v>5520</v>
      </c>
      <c r="O22" s="82"/>
      <c r="P22" s="82"/>
      <c r="Q22" s="82"/>
      <c r="R22" s="62"/>
      <c r="S22" s="62"/>
      <c r="T22" s="62"/>
      <c r="U22" s="62"/>
      <c r="V22" s="102" t="s">
        <v>89</v>
      </c>
      <c r="W22" s="62">
        <v>1640</v>
      </c>
      <c r="X22" s="62"/>
      <c r="Y22" s="62"/>
      <c r="Z22" s="62"/>
      <c r="AA22" s="61"/>
    </row>
    <row r="23" spans="1:27" ht="12.75" customHeight="1" x14ac:dyDescent="0.2">
      <c r="A23" s="101">
        <v>11</v>
      </c>
      <c r="B23" s="62">
        <v>3644</v>
      </c>
      <c r="C23" s="62">
        <v>3817</v>
      </c>
      <c r="D23" s="62">
        <v>4015</v>
      </c>
      <c r="E23" s="62">
        <v>4213</v>
      </c>
      <c r="F23" s="62">
        <v>4409</v>
      </c>
      <c r="G23" s="62">
        <v>4629</v>
      </c>
      <c r="H23" s="62">
        <v>4873</v>
      </c>
      <c r="I23" s="62">
        <v>5138</v>
      </c>
      <c r="J23" s="62">
        <v>5427</v>
      </c>
      <c r="K23" s="62">
        <v>5740</v>
      </c>
      <c r="L23" s="62">
        <v>6074</v>
      </c>
      <c r="M23" s="62">
        <v>6432</v>
      </c>
      <c r="N23" s="62"/>
      <c r="O23" s="80"/>
      <c r="P23" s="80"/>
      <c r="Q23" s="80"/>
      <c r="R23" s="62"/>
      <c r="S23" s="62"/>
      <c r="T23" s="62"/>
      <c r="U23" s="62"/>
      <c r="V23" s="102" t="s">
        <v>90</v>
      </c>
      <c r="W23" s="62">
        <v>1640</v>
      </c>
      <c r="X23" s="62"/>
      <c r="Y23" s="62"/>
      <c r="Z23" s="62"/>
      <c r="AA23" s="61"/>
    </row>
    <row r="24" spans="1:27" ht="12.75" customHeight="1" x14ac:dyDescent="0.2">
      <c r="A24" s="101">
        <v>12</v>
      </c>
      <c r="B24" s="62">
        <v>3659</v>
      </c>
      <c r="C24" s="62">
        <v>3874</v>
      </c>
      <c r="D24" s="62">
        <v>4125</v>
      </c>
      <c r="E24" s="62">
        <v>4376</v>
      </c>
      <c r="F24" s="62">
        <v>4627</v>
      </c>
      <c r="G24" s="62">
        <v>4910</v>
      </c>
      <c r="H24" s="62">
        <v>5225</v>
      </c>
      <c r="I24" s="62">
        <v>5577</v>
      </c>
      <c r="J24" s="62">
        <v>5960</v>
      </c>
      <c r="K24" s="62">
        <v>6378</v>
      </c>
      <c r="L24" s="62">
        <v>6828</v>
      </c>
      <c r="M24" s="62">
        <v>7313</v>
      </c>
      <c r="N24" s="62"/>
      <c r="O24" s="82"/>
      <c r="P24" s="82"/>
      <c r="Q24" s="82"/>
      <c r="R24" s="62"/>
      <c r="S24" s="62"/>
      <c r="T24" s="62"/>
      <c r="U24" s="62"/>
      <c r="V24" s="84" t="s">
        <v>91</v>
      </c>
      <c r="W24" s="62">
        <v>1640</v>
      </c>
      <c r="X24" s="62"/>
      <c r="Y24" s="62"/>
      <c r="Z24" s="62"/>
      <c r="AA24" s="61"/>
    </row>
    <row r="25" spans="1:27" ht="12.75" customHeight="1" x14ac:dyDescent="0.2">
      <c r="A25" s="101">
        <v>13</v>
      </c>
      <c r="B25" s="62">
        <v>5691</v>
      </c>
      <c r="C25" s="62">
        <v>5889</v>
      </c>
      <c r="D25" s="62">
        <v>6088</v>
      </c>
      <c r="E25" s="62">
        <v>6285</v>
      </c>
      <c r="F25" s="62">
        <v>6483</v>
      </c>
      <c r="G25" s="62">
        <v>6682</v>
      </c>
      <c r="H25" s="62">
        <v>6879</v>
      </c>
      <c r="I25" s="62">
        <v>7076</v>
      </c>
      <c r="J25" s="62">
        <v>7274</v>
      </c>
      <c r="K25" s="62">
        <v>7471</v>
      </c>
      <c r="L25" s="62">
        <v>7670</v>
      </c>
      <c r="M25" s="62">
        <v>7867</v>
      </c>
      <c r="N25" s="62">
        <v>8065</v>
      </c>
      <c r="O25" s="82"/>
      <c r="P25" s="82"/>
      <c r="Q25" s="82"/>
      <c r="R25" s="62"/>
      <c r="S25" s="62"/>
      <c r="T25" s="62"/>
      <c r="U25" s="62"/>
      <c r="V25" s="84" t="s">
        <v>92</v>
      </c>
      <c r="W25" s="62">
        <v>1640</v>
      </c>
      <c r="X25" s="62"/>
      <c r="Y25" s="62"/>
      <c r="Z25" s="61"/>
      <c r="AA25" s="61"/>
    </row>
    <row r="26" spans="1:27" ht="12.75" customHeight="1" x14ac:dyDescent="0.2">
      <c r="A26" s="101">
        <v>14</v>
      </c>
      <c r="B26" s="62">
        <v>6517</v>
      </c>
      <c r="C26" s="62">
        <v>6681</v>
      </c>
      <c r="D26" s="62">
        <v>7004</v>
      </c>
      <c r="E26" s="62">
        <v>7209</v>
      </c>
      <c r="F26" s="62">
        <v>7416</v>
      </c>
      <c r="G26" s="62">
        <v>7621</v>
      </c>
      <c r="H26" s="62">
        <v>7828</v>
      </c>
      <c r="I26" s="62">
        <v>8036</v>
      </c>
      <c r="J26" s="62">
        <v>8253</v>
      </c>
      <c r="K26" s="62">
        <v>8478</v>
      </c>
      <c r="L26" s="62">
        <v>8708</v>
      </c>
      <c r="M26" s="62"/>
      <c r="N26" s="62"/>
      <c r="O26" s="82"/>
      <c r="P26" s="82"/>
      <c r="Q26" s="82"/>
      <c r="R26" s="62"/>
      <c r="S26" s="62"/>
      <c r="T26" s="62"/>
      <c r="U26" s="62"/>
      <c r="V26" s="63"/>
      <c r="W26" s="62"/>
      <c r="X26" s="62"/>
      <c r="Y26" s="62"/>
      <c r="Z26" s="61"/>
      <c r="AA26" s="61"/>
    </row>
    <row r="27" spans="1:27" ht="12.75" customHeight="1" x14ac:dyDescent="0.2">
      <c r="A27" s="101">
        <v>15</v>
      </c>
      <c r="B27" s="62">
        <v>6841</v>
      </c>
      <c r="C27" s="62">
        <v>7004</v>
      </c>
      <c r="D27" s="62">
        <v>7209</v>
      </c>
      <c r="E27" s="62">
        <v>7621</v>
      </c>
      <c r="F27" s="62">
        <v>7828</v>
      </c>
      <c r="G27" s="62">
        <v>8036</v>
      </c>
      <c r="H27" s="62">
        <v>8253</v>
      </c>
      <c r="I27" s="62">
        <v>8478</v>
      </c>
      <c r="J27" s="62">
        <v>8708</v>
      </c>
      <c r="K27" s="62">
        <v>8984</v>
      </c>
      <c r="L27" s="62">
        <v>9270</v>
      </c>
      <c r="M27" s="62">
        <v>9562</v>
      </c>
      <c r="N27" s="62"/>
      <c r="O27" s="82"/>
      <c r="P27" s="82"/>
      <c r="Q27" s="82"/>
      <c r="R27" s="62"/>
      <c r="S27" s="62"/>
      <c r="T27" s="62"/>
      <c r="U27" s="62"/>
      <c r="V27" s="63"/>
      <c r="W27" s="62"/>
      <c r="X27" s="62"/>
      <c r="Y27" s="62"/>
      <c r="Z27" s="61"/>
      <c r="AA27" s="61"/>
    </row>
    <row r="28" spans="1:27" ht="12.75" customHeight="1" x14ac:dyDescent="0.2">
      <c r="A28" s="101">
        <v>16</v>
      </c>
      <c r="B28" s="62">
        <v>7416</v>
      </c>
      <c r="C28" s="62">
        <v>7621</v>
      </c>
      <c r="D28" s="62">
        <v>7828</v>
      </c>
      <c r="E28" s="62">
        <v>8253</v>
      </c>
      <c r="F28" s="62">
        <v>8478</v>
      </c>
      <c r="G28" s="62">
        <v>8708</v>
      </c>
      <c r="H28" s="62">
        <v>8984</v>
      </c>
      <c r="I28" s="62">
        <v>9270</v>
      </c>
      <c r="J28" s="62">
        <v>9562</v>
      </c>
      <c r="K28" s="62">
        <v>9868</v>
      </c>
      <c r="L28" s="62">
        <v>10179</v>
      </c>
      <c r="M28" s="62">
        <v>10503</v>
      </c>
      <c r="N28" s="62"/>
      <c r="O28" s="83"/>
      <c r="P28" s="83"/>
      <c r="Q28" s="83"/>
      <c r="R28" s="62"/>
      <c r="S28" s="62"/>
      <c r="T28" s="62"/>
      <c r="U28" s="62"/>
      <c r="V28" s="63"/>
      <c r="W28" s="62"/>
      <c r="X28" s="62"/>
      <c r="Y28" s="62"/>
      <c r="Z28" s="61"/>
      <c r="AA28" s="61"/>
    </row>
    <row r="29" spans="1:27" ht="12.75" customHeight="1" x14ac:dyDescent="0.2">
      <c r="A29" s="101">
        <v>17</v>
      </c>
      <c r="B29" s="62">
        <v>8036</v>
      </c>
      <c r="C29" s="62">
        <v>8253</v>
      </c>
      <c r="D29" s="62">
        <v>8478</v>
      </c>
      <c r="E29" s="62">
        <v>8984</v>
      </c>
      <c r="F29" s="62">
        <v>9270</v>
      </c>
      <c r="G29" s="62">
        <v>9562</v>
      </c>
      <c r="H29" s="62">
        <v>9868</v>
      </c>
      <c r="I29" s="62">
        <v>10179</v>
      </c>
      <c r="J29" s="62">
        <v>10503</v>
      </c>
      <c r="K29" s="62">
        <v>10839</v>
      </c>
      <c r="L29" s="62">
        <v>11182</v>
      </c>
      <c r="M29" s="62">
        <v>11537</v>
      </c>
      <c r="N29" s="100"/>
      <c r="O29" s="63"/>
      <c r="P29" s="63"/>
      <c r="Q29" s="63"/>
      <c r="R29" s="62"/>
      <c r="S29" s="62"/>
      <c r="T29" s="62"/>
      <c r="U29" s="62"/>
      <c r="V29" s="63"/>
      <c r="W29" s="62"/>
      <c r="X29" s="62"/>
      <c r="Y29" s="62"/>
      <c r="Z29" s="61"/>
      <c r="AA29" s="61"/>
    </row>
    <row r="30" spans="1:27" ht="12.75" customHeight="1" x14ac:dyDescent="0.2">
      <c r="A30" s="60" t="s">
        <v>77</v>
      </c>
      <c r="B30" s="86">
        <f>3622/2</f>
        <v>1811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spans="1:27" ht="12.75" customHeight="1" x14ac:dyDescent="0.2">
      <c r="A31" s="60" t="s">
        <v>78</v>
      </c>
      <c r="B31" s="86">
        <f>3644/2</f>
        <v>1822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V31" s="63"/>
      <c r="W31" s="63"/>
      <c r="X31" s="63"/>
      <c r="Y31" s="63"/>
      <c r="Z31" s="63"/>
    </row>
    <row r="32" spans="1:27" ht="12.75" customHeight="1" x14ac:dyDescent="0.2"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V32" s="63"/>
      <c r="W32" s="63"/>
      <c r="X32" s="63"/>
      <c r="Y32" s="63"/>
      <c r="Z32" s="63"/>
    </row>
    <row r="33" spans="3:26" x14ac:dyDescent="0.2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W33" s="63"/>
      <c r="X33" s="63"/>
      <c r="Y33" s="63"/>
      <c r="Z33" s="63"/>
    </row>
    <row r="34" spans="3:26" x14ac:dyDescent="0.2"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W34" s="63"/>
      <c r="X34" s="63"/>
      <c r="Y34" s="63"/>
      <c r="Z34" s="63"/>
    </row>
    <row r="35" spans="3:26" x14ac:dyDescent="0.2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W35" s="63"/>
      <c r="X35" s="63"/>
      <c r="Y35" s="63"/>
      <c r="Z35" s="63"/>
    </row>
    <row r="36" spans="3:26" x14ac:dyDescent="0.2"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W36" s="63"/>
      <c r="X36" s="63"/>
      <c r="Y36" s="63"/>
      <c r="Z36" s="63"/>
    </row>
    <row r="37" spans="3:26" x14ac:dyDescent="0.2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W37" s="63"/>
      <c r="X37" s="63"/>
      <c r="Y37" s="63"/>
      <c r="Z37" s="63"/>
    </row>
    <row r="38" spans="3:26" x14ac:dyDescent="0.2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W38" s="63"/>
      <c r="X38" s="63"/>
      <c r="Y38" s="63"/>
      <c r="Z38" s="63"/>
    </row>
    <row r="39" spans="3:26" x14ac:dyDescent="0.2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W39" s="63"/>
      <c r="X39" s="63"/>
      <c r="Y39" s="63"/>
      <c r="Z39" s="63"/>
    </row>
    <row r="40" spans="3:26" x14ac:dyDescent="0.2"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W40" s="63"/>
      <c r="X40" s="63"/>
      <c r="Y40" s="63"/>
      <c r="Z40" s="63"/>
    </row>
    <row r="41" spans="3:26" x14ac:dyDescent="0.2">
      <c r="W41" s="63"/>
      <c r="X41" s="63"/>
      <c r="Y41" s="63"/>
      <c r="Z41" s="63"/>
    </row>
    <row r="42" spans="3:26" x14ac:dyDescent="0.2">
      <c r="W42" s="63"/>
      <c r="X42" s="63"/>
      <c r="Y42" s="63"/>
      <c r="Z42" s="63"/>
    </row>
    <row r="43" spans="3:26" x14ac:dyDescent="0.2">
      <c r="W43" s="63"/>
      <c r="X43" s="63"/>
      <c r="Y43" s="63"/>
      <c r="Z43" s="63"/>
    </row>
    <row r="44" spans="3:26" x14ac:dyDescent="0.2">
      <c r="W44" s="63"/>
      <c r="X44" s="63"/>
      <c r="Y44" s="63"/>
      <c r="Z44" s="63"/>
    </row>
    <row r="1048576" spans="23:23" x14ac:dyDescent="0.2">
      <c r="W1048576" s="6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C4E3A-F885-4933-9630-7AD84BDB4922}">
  <sheetPr>
    <pageSetUpPr fitToPage="1"/>
  </sheetPr>
  <dimension ref="A1:H53"/>
  <sheetViews>
    <sheetView showGridLines="0" tabSelected="1" topLeftCell="B1" zoomScaleNormal="100" workbookViewId="0">
      <selection activeCell="E4" sqref="E4"/>
    </sheetView>
  </sheetViews>
  <sheetFormatPr defaultRowHeight="12.75" x14ac:dyDescent="0.2"/>
  <cols>
    <col min="1" max="1" width="72.5" style="104" customWidth="1"/>
    <col min="2" max="2" width="36.1640625" style="104" customWidth="1"/>
    <col min="3" max="3" width="9.33203125" style="104"/>
    <col min="4" max="4" width="10" style="104" bestFit="1" customWidth="1"/>
    <col min="5" max="5" width="165.6640625" style="104" customWidth="1"/>
    <col min="6" max="16384" width="9.33203125" style="104"/>
  </cols>
  <sheetData>
    <row r="1" spans="1:8" ht="27.75" thickBot="1" x14ac:dyDescent="0.25">
      <c r="A1" s="103" t="s">
        <v>43</v>
      </c>
      <c r="B1" s="103"/>
    </row>
    <row r="2" spans="1:8" ht="13.5" thickTop="1" x14ac:dyDescent="0.2"/>
    <row r="3" spans="1:8" ht="20.25" x14ac:dyDescent="0.2">
      <c r="A3" s="113" t="s">
        <v>44</v>
      </c>
      <c r="B3" s="114">
        <v>1</v>
      </c>
      <c r="C3" s="105"/>
      <c r="D3" s="105"/>
      <c r="E3" s="106" t="s">
        <v>68</v>
      </c>
      <c r="F3" s="107"/>
      <c r="G3" s="107"/>
      <c r="H3" s="107"/>
    </row>
    <row r="4" spans="1:8" ht="20.25" x14ac:dyDescent="0.2">
      <c r="A4" s="113" t="s">
        <v>24</v>
      </c>
      <c r="B4" s="115">
        <v>4</v>
      </c>
      <c r="C4" s="105"/>
      <c r="D4" s="105"/>
      <c r="E4" s="108" t="s">
        <v>62</v>
      </c>
      <c r="F4" s="107"/>
      <c r="G4" s="107"/>
      <c r="H4" s="107"/>
    </row>
    <row r="5" spans="1:8" ht="20.25" x14ac:dyDescent="0.2">
      <c r="A5" s="113" t="s">
        <v>45</v>
      </c>
      <c r="B5" s="115">
        <v>1</v>
      </c>
      <c r="C5" s="105"/>
      <c r="D5" s="105"/>
      <c r="E5" s="108" t="s">
        <v>63</v>
      </c>
      <c r="F5" s="107"/>
      <c r="G5" s="107"/>
      <c r="H5" s="107"/>
    </row>
    <row r="6" spans="1:8" ht="20.25" x14ac:dyDescent="0.2">
      <c r="A6" s="113" t="s">
        <v>49</v>
      </c>
      <c r="B6" s="116">
        <v>0</v>
      </c>
      <c r="C6" s="105"/>
      <c r="D6" s="105"/>
      <c r="E6" s="108" t="s">
        <v>64</v>
      </c>
      <c r="F6" s="107"/>
      <c r="G6" s="107"/>
      <c r="H6" s="107"/>
    </row>
    <row r="7" spans="1:8" ht="20.25" x14ac:dyDescent="0.2">
      <c r="A7" s="119" t="s">
        <v>48</v>
      </c>
      <c r="B7" s="120">
        <f>VLOOKUP(B4,Blad1!A:Z,B5+1,0)*B3</f>
        <v>2608.2600000000002</v>
      </c>
      <c r="C7" s="105"/>
      <c r="D7" s="105"/>
      <c r="E7" s="108" t="s">
        <v>65</v>
      </c>
      <c r="F7" s="107"/>
      <c r="G7" s="107"/>
      <c r="H7" s="107"/>
    </row>
    <row r="8" spans="1:8" ht="20.25" x14ac:dyDescent="0.2">
      <c r="A8" s="119" t="s">
        <v>46</v>
      </c>
      <c r="B8" s="120">
        <f>B7*0.0833</f>
        <v>217.26805800000002</v>
      </c>
      <c r="C8" s="105"/>
      <c r="D8" s="105"/>
      <c r="E8" s="108" t="s">
        <v>74</v>
      </c>
      <c r="F8" s="107"/>
      <c r="G8" s="107"/>
      <c r="H8" s="107"/>
    </row>
    <row r="9" spans="1:8" ht="20.25" x14ac:dyDescent="0.2">
      <c r="A9" s="119" t="s">
        <v>79</v>
      </c>
      <c r="B9" s="121">
        <f>(IF(AND(B4&gt;0,B4&lt;9),(1640*B3),IFERROR((VLOOKUP(B4&amp;B5,Blad1!V:W,2,0)*B3),(302.5*B3))))/12</f>
        <v>136.66666666666666</v>
      </c>
      <c r="C9" s="105"/>
      <c r="D9" s="105"/>
      <c r="E9" s="108" t="s">
        <v>66</v>
      </c>
      <c r="F9" s="107"/>
      <c r="G9" s="107"/>
      <c r="H9" s="107"/>
    </row>
    <row r="10" spans="1:8" ht="20.25" x14ac:dyDescent="0.2">
      <c r="A10" s="119" t="s">
        <v>47</v>
      </c>
      <c r="B10" s="120">
        <f>B7*0.08</f>
        <v>208.66080000000002</v>
      </c>
      <c r="C10" s="105"/>
      <c r="D10" s="105"/>
      <c r="E10" s="108" t="s">
        <v>67</v>
      </c>
      <c r="F10" s="107"/>
      <c r="G10" s="107"/>
      <c r="H10" s="107"/>
    </row>
    <row r="11" spans="1:8" ht="20.25" x14ac:dyDescent="0.2">
      <c r="A11" s="119" t="s">
        <v>41</v>
      </c>
      <c r="B11" s="120">
        <f>IFERROR(VLOOKUP(B4,Blad1!X:Y,2,0)*B3/12,0)</f>
        <v>0</v>
      </c>
      <c r="C11" s="105"/>
      <c r="D11" s="105"/>
      <c r="E11" s="108" t="s">
        <v>73</v>
      </c>
      <c r="F11" s="107"/>
      <c r="G11" s="107"/>
      <c r="H11" s="107"/>
    </row>
    <row r="12" spans="1:8" ht="18.75" customHeight="1" x14ac:dyDescent="0.2">
      <c r="A12" s="105"/>
      <c r="B12" s="109"/>
      <c r="C12" s="105"/>
      <c r="D12" s="105"/>
      <c r="E12" s="108" t="s">
        <v>75</v>
      </c>
      <c r="F12" s="107"/>
      <c r="G12" s="107"/>
      <c r="H12" s="107"/>
    </row>
    <row r="13" spans="1:8" ht="27.75" thickBot="1" x14ac:dyDescent="0.25">
      <c r="A13" s="117" t="s">
        <v>42</v>
      </c>
      <c r="B13" s="118" cm="1">
        <f t="array" ref="B13">SUM(((B6:B11)*12)*0.94)</f>
        <v>35767.250318240003</v>
      </c>
      <c r="C13" s="105"/>
      <c r="D13" s="105"/>
      <c r="E13" s="110" t="s">
        <v>80</v>
      </c>
      <c r="F13" s="107"/>
      <c r="G13" s="107"/>
      <c r="H13" s="107"/>
    </row>
    <row r="14" spans="1:8" ht="16.5" thickTop="1" x14ac:dyDescent="0.2">
      <c r="C14" s="105"/>
      <c r="D14" s="105"/>
      <c r="E14" s="110"/>
    </row>
    <row r="15" spans="1:8" ht="15.75" x14ac:dyDescent="0.2">
      <c r="A15" s="111" t="s">
        <v>72</v>
      </c>
      <c r="E15" s="112" t="s">
        <v>76</v>
      </c>
    </row>
    <row r="17" spans="1:1" ht="14.25" x14ac:dyDescent="0.2">
      <c r="A17" s="107"/>
    </row>
    <row r="18" spans="1:1" ht="14.25" customHeight="1" x14ac:dyDescent="0.2"/>
    <row r="34" spans="1:1" ht="15.75" x14ac:dyDescent="0.2">
      <c r="A34" s="111" t="s">
        <v>93</v>
      </c>
    </row>
    <row r="53" spans="1:1" ht="15.75" x14ac:dyDescent="0.2">
      <c r="A53" s="111" t="s">
        <v>94</v>
      </c>
    </row>
  </sheetData>
  <sheetProtection algorithmName="SHA-512" hashValue="CrFiR0OARCiStG1YMx9pZ2LNDl8IhH13k4UVIq675KHFn/OxYru4p6dXvYEPHbwLvnwEQMPgMohDZPu7xpVk2w==" saltValue="+dPYGSXMspQNfADWLhtsvA==" spinCount="100000" sheet="1" objects="1" scenarios="1"/>
  <protectedRanges>
    <protectedRange sqref="B3:B6" name="Bereik1"/>
  </protectedRanges>
  <mergeCells count="1">
    <mergeCell ref="A1:B1"/>
  </mergeCells>
  <pageMargins left="0.7" right="0.7" top="0.75" bottom="0.75" header="0.3" footer="0.3"/>
  <pageSetup scale="61" fitToWidth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D73D256-FBB1-4EEB-901F-363131902308}">
          <x14:formula1>
            <xm:f>Blad1!$B$1:$Q$1</xm:f>
          </x14:formula1>
          <xm:sqref>B5</xm:sqref>
        </x14:dataValidation>
        <x14:dataValidation type="list" allowBlank="1" showInputMessage="1" showErrorMessage="1" xr:uid="{51C5E6F9-A534-465C-8527-293ED6269B6A}">
          <x14:formula1>
            <xm:f>Blad1!$A$2:$A$31</xm:f>
          </x14:formula1>
          <xm:sqref>B4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963B4-19A7-4C0E-91B5-7464DE7C0DB0}">
  <dimension ref="A2:C51"/>
  <sheetViews>
    <sheetView workbookViewId="0">
      <selection activeCell="I21" sqref="I21"/>
    </sheetView>
  </sheetViews>
  <sheetFormatPr defaultRowHeight="13.5" customHeight="1" x14ac:dyDescent="0.2"/>
  <cols>
    <col min="1" max="1" width="13.83203125" bestFit="1" customWidth="1"/>
    <col min="2" max="2" width="30.1640625" bestFit="1" customWidth="1"/>
    <col min="3" max="3" width="27" bestFit="1" customWidth="1"/>
  </cols>
  <sheetData>
    <row r="2" spans="1:3" ht="13.5" customHeight="1" x14ac:dyDescent="0.2">
      <c r="A2" t="s">
        <v>83</v>
      </c>
    </row>
    <row r="3" spans="1:3" ht="13.5" customHeight="1" x14ac:dyDescent="0.25">
      <c r="A3" s="87" t="s">
        <v>59</v>
      </c>
      <c r="B3" s="88" t="s">
        <v>61</v>
      </c>
      <c r="C3" s="89" t="s">
        <v>60</v>
      </c>
    </row>
    <row r="4" spans="1:3" ht="13.5" customHeight="1" x14ac:dyDescent="0.25">
      <c r="A4" s="90">
        <v>0</v>
      </c>
      <c r="B4" s="94">
        <v>0.35749999999999998</v>
      </c>
      <c r="C4" s="94">
        <v>0</v>
      </c>
    </row>
    <row r="5" spans="1:3" ht="13.5" customHeight="1" x14ac:dyDescent="0.25">
      <c r="A5" s="91">
        <v>11358</v>
      </c>
      <c r="B5" s="93">
        <v>0.35749999999999998</v>
      </c>
      <c r="C5" s="93">
        <f>B5-8.32%</f>
        <v>0.27429999999999999</v>
      </c>
    </row>
    <row r="6" spans="1:3" ht="13.5" customHeight="1" x14ac:dyDescent="0.25">
      <c r="A6" s="90">
        <v>12923</v>
      </c>
      <c r="B6" s="94">
        <v>0.35749999999999998</v>
      </c>
      <c r="C6" s="94">
        <f>B6-31.01%</f>
        <v>4.7399999999999942E-2</v>
      </c>
    </row>
    <row r="7" spans="1:3" ht="13.5" customHeight="1" x14ac:dyDescent="0.25">
      <c r="A7" s="91">
        <v>23931</v>
      </c>
      <c r="B7" s="93">
        <v>0.35749999999999998</v>
      </c>
      <c r="C7" s="93">
        <f>B7-1.95%</f>
        <v>0.33799999999999997</v>
      </c>
    </row>
    <row r="8" spans="1:3" ht="13.5" customHeight="1" x14ac:dyDescent="0.25">
      <c r="A8" s="90">
        <v>29737</v>
      </c>
      <c r="B8" s="94">
        <v>0.35749999999999998</v>
      </c>
      <c r="C8" s="94">
        <f>B8+4.45%</f>
        <v>0.40199999999999997</v>
      </c>
    </row>
    <row r="9" spans="1:3" ht="13.5" customHeight="1" x14ac:dyDescent="0.25">
      <c r="A9" s="91">
        <v>34719</v>
      </c>
      <c r="B9" s="93">
        <v>0.35749999999999998</v>
      </c>
      <c r="C9" s="93">
        <f t="shared" ref="C9:C12" si="0">B9+4.45%</f>
        <v>0.40199999999999997</v>
      </c>
    </row>
    <row r="10" spans="1:3" ht="13.5" customHeight="1" x14ac:dyDescent="0.25">
      <c r="A10" s="90">
        <v>37409</v>
      </c>
      <c r="B10" s="94">
        <v>0.35749999999999998</v>
      </c>
      <c r="C10" s="94">
        <f t="shared" si="0"/>
        <v>0.40199999999999997</v>
      </c>
    </row>
    <row r="11" spans="1:3" ht="13.5" customHeight="1" x14ac:dyDescent="0.25">
      <c r="A11" s="91">
        <v>38884</v>
      </c>
      <c r="B11" s="92">
        <v>0.37559999999999999</v>
      </c>
      <c r="C11" s="92">
        <f t="shared" si="0"/>
        <v>0.42009999999999997</v>
      </c>
    </row>
    <row r="12" spans="1:3" ht="13.5" customHeight="1" x14ac:dyDescent="0.25">
      <c r="A12" s="90">
        <v>41124</v>
      </c>
      <c r="B12" s="94">
        <v>0.37559999999999999</v>
      </c>
      <c r="C12" s="94">
        <f t="shared" si="0"/>
        <v>0.42009999999999997</v>
      </c>
    </row>
    <row r="13" spans="1:3" ht="13.5" customHeight="1" x14ac:dyDescent="0.25">
      <c r="A13" s="91">
        <v>45593</v>
      </c>
      <c r="B13" s="93">
        <v>0.37559999999999999</v>
      </c>
      <c r="C13" s="93">
        <f>B13+12.91%</f>
        <v>0.50469999999999993</v>
      </c>
    </row>
    <row r="14" spans="1:3" ht="13.5" customHeight="1" x14ac:dyDescent="0.25">
      <c r="A14" s="90">
        <v>46003</v>
      </c>
      <c r="B14" s="94">
        <v>0.37559999999999999</v>
      </c>
      <c r="C14" s="94">
        <f t="shared" ref="C14:C15" si="1">B14+12.91%</f>
        <v>0.50469999999999993</v>
      </c>
    </row>
    <row r="15" spans="1:3" ht="13.5" customHeight="1" x14ac:dyDescent="0.25">
      <c r="A15" s="91">
        <v>59783</v>
      </c>
      <c r="B15" s="93">
        <v>0.37559999999999999</v>
      </c>
      <c r="C15" s="93">
        <f t="shared" si="1"/>
        <v>0.50469999999999993</v>
      </c>
    </row>
    <row r="16" spans="1:3" ht="13.5" customHeight="1" x14ac:dyDescent="0.25">
      <c r="A16" s="90">
        <v>78427</v>
      </c>
      <c r="B16" s="94">
        <v>0.495</v>
      </c>
      <c r="C16" s="94">
        <f>B16+6.51%</f>
        <v>0.56010000000000004</v>
      </c>
    </row>
    <row r="17" spans="1:3" ht="13.5" customHeight="1" x14ac:dyDescent="0.25">
      <c r="A17" s="91">
        <v>143555</v>
      </c>
      <c r="B17" s="92">
        <v>0.495</v>
      </c>
      <c r="C17" s="92">
        <f>B17</f>
        <v>0.495</v>
      </c>
    </row>
    <row r="19" spans="1:3" ht="13.5" customHeight="1" x14ac:dyDescent="0.2">
      <c r="A19" s="99" t="s">
        <v>82</v>
      </c>
    </row>
    <row r="20" spans="1:3" ht="13.5" customHeight="1" x14ac:dyDescent="0.25">
      <c r="A20" s="87" t="s">
        <v>59</v>
      </c>
      <c r="B20" s="88" t="s">
        <v>61</v>
      </c>
      <c r="C20" s="89" t="s">
        <v>60</v>
      </c>
    </row>
    <row r="21" spans="1:3" ht="13.5" customHeight="1" x14ac:dyDescent="0.25">
      <c r="A21" s="90">
        <v>0</v>
      </c>
      <c r="B21" s="98">
        <v>0.17849999999999999</v>
      </c>
      <c r="C21" s="98">
        <v>0</v>
      </c>
    </row>
    <row r="22" spans="1:3" ht="13.5" customHeight="1" x14ac:dyDescent="0.25">
      <c r="A22" s="91">
        <v>11358</v>
      </c>
      <c r="B22" s="97">
        <v>0.17849999999999999</v>
      </c>
      <c r="C22" s="97">
        <v>0</v>
      </c>
    </row>
    <row r="23" spans="1:3" ht="13.5" customHeight="1" x14ac:dyDescent="0.25">
      <c r="A23" s="90">
        <v>12923</v>
      </c>
      <c r="B23" s="98">
        <v>0.17849999999999999</v>
      </c>
      <c r="C23" s="98">
        <v>0</v>
      </c>
    </row>
    <row r="24" spans="1:3" ht="13.5" customHeight="1" x14ac:dyDescent="0.25">
      <c r="A24" s="91">
        <v>23931</v>
      </c>
      <c r="B24" s="97">
        <v>0.17849999999999999</v>
      </c>
      <c r="C24" s="97">
        <v>0</v>
      </c>
    </row>
    <row r="25" spans="1:3" ht="13.5" customHeight="1" x14ac:dyDescent="0.25">
      <c r="A25" s="90">
        <v>29737</v>
      </c>
      <c r="B25" s="98">
        <v>0.17849999999999999</v>
      </c>
      <c r="C25" s="98">
        <v>0</v>
      </c>
    </row>
    <row r="26" spans="1:3" ht="13.5" customHeight="1" x14ac:dyDescent="0.25">
      <c r="A26" s="91">
        <v>34719</v>
      </c>
      <c r="B26" s="97">
        <v>0.17849999999999999</v>
      </c>
      <c r="C26" s="97">
        <f>B26+2.22%</f>
        <v>0.20069999999999999</v>
      </c>
    </row>
    <row r="27" spans="1:3" ht="13.5" customHeight="1" x14ac:dyDescent="0.25">
      <c r="A27" s="90">
        <v>37409</v>
      </c>
      <c r="B27" s="98">
        <v>0.17849999999999999</v>
      </c>
      <c r="C27" s="98">
        <f t="shared" ref="C27:C29" si="2">B27+2.22%</f>
        <v>0.20069999999999999</v>
      </c>
    </row>
    <row r="28" spans="1:3" ht="13.5" customHeight="1" x14ac:dyDescent="0.25">
      <c r="A28" s="91">
        <v>38884</v>
      </c>
      <c r="B28" s="97">
        <v>0.37559999999999999</v>
      </c>
      <c r="C28" s="97">
        <f t="shared" si="2"/>
        <v>0.39779999999999999</v>
      </c>
    </row>
    <row r="29" spans="1:3" ht="13.5" customHeight="1" x14ac:dyDescent="0.25">
      <c r="A29" s="90">
        <v>41124</v>
      </c>
      <c r="B29" s="98">
        <v>0.37559999999999999</v>
      </c>
      <c r="C29" s="98">
        <f t="shared" si="2"/>
        <v>0.39779999999999999</v>
      </c>
    </row>
    <row r="30" spans="1:3" ht="13.5" customHeight="1" x14ac:dyDescent="0.25">
      <c r="A30" s="91">
        <v>45593</v>
      </c>
      <c r="B30" s="97">
        <v>0.37559999999999999</v>
      </c>
      <c r="C30" s="97">
        <f>B30+6.45%</f>
        <v>0.44009999999999999</v>
      </c>
    </row>
    <row r="31" spans="1:3" ht="13.5" customHeight="1" x14ac:dyDescent="0.25">
      <c r="A31" s="90">
        <v>46003</v>
      </c>
      <c r="B31" s="98">
        <v>0.37559999999999999</v>
      </c>
      <c r="C31" s="98">
        <f>B31+21.45%</f>
        <v>0.59009999999999996</v>
      </c>
    </row>
    <row r="32" spans="1:3" ht="13.5" customHeight="1" x14ac:dyDescent="0.25">
      <c r="A32" s="91">
        <v>59783</v>
      </c>
      <c r="B32" s="97">
        <v>0.37559999999999999</v>
      </c>
      <c r="C32" s="97">
        <f>B32+6.45%</f>
        <v>0.44009999999999999</v>
      </c>
    </row>
    <row r="33" spans="1:3" ht="13.5" customHeight="1" x14ac:dyDescent="0.25">
      <c r="A33" s="90">
        <v>78427</v>
      </c>
      <c r="B33" s="98">
        <v>0.495</v>
      </c>
      <c r="C33" s="98">
        <f>B33+3.25%</f>
        <v>0.52749999999999997</v>
      </c>
    </row>
    <row r="34" spans="1:3" ht="13.5" customHeight="1" x14ac:dyDescent="0.25">
      <c r="A34" s="91">
        <v>143555</v>
      </c>
      <c r="B34" s="97">
        <v>0.495</v>
      </c>
      <c r="C34" s="97">
        <f>B34</f>
        <v>0.495</v>
      </c>
    </row>
    <row r="36" spans="1:3" ht="13.5" customHeight="1" x14ac:dyDescent="0.2">
      <c r="A36" s="99" t="s">
        <v>81</v>
      </c>
    </row>
    <row r="37" spans="1:3" ht="13.5" customHeight="1" x14ac:dyDescent="0.25">
      <c r="A37" s="87" t="s">
        <v>59</v>
      </c>
      <c r="B37" s="88" t="s">
        <v>61</v>
      </c>
      <c r="C37" s="89" t="s">
        <v>60</v>
      </c>
    </row>
    <row r="38" spans="1:3" ht="13.5" customHeight="1" x14ac:dyDescent="0.25">
      <c r="A38" s="90">
        <v>0</v>
      </c>
      <c r="B38" s="98">
        <v>0.17849999999999999</v>
      </c>
      <c r="C38" s="95">
        <v>0</v>
      </c>
    </row>
    <row r="39" spans="1:3" ht="13.5" customHeight="1" x14ac:dyDescent="0.25">
      <c r="A39" s="91">
        <v>11358</v>
      </c>
      <c r="B39" s="97">
        <v>0.17849999999999999</v>
      </c>
      <c r="C39" s="96">
        <v>0</v>
      </c>
    </row>
    <row r="40" spans="1:3" ht="13.5" customHeight="1" x14ac:dyDescent="0.25">
      <c r="A40" s="90">
        <v>12923</v>
      </c>
      <c r="B40" s="98">
        <v>0.17849999999999999</v>
      </c>
      <c r="C40" s="95">
        <v>0</v>
      </c>
    </row>
    <row r="41" spans="1:3" ht="13.5" customHeight="1" x14ac:dyDescent="0.25">
      <c r="A41" s="91">
        <v>23931</v>
      </c>
      <c r="B41" s="97">
        <v>0.17849999999999999</v>
      </c>
      <c r="C41" s="96">
        <v>0</v>
      </c>
    </row>
    <row r="42" spans="1:3" ht="13.5" customHeight="1" x14ac:dyDescent="0.25">
      <c r="A42" s="90">
        <v>29737</v>
      </c>
      <c r="B42" s="98">
        <v>0.17849999999999999</v>
      </c>
      <c r="C42" s="95">
        <v>0</v>
      </c>
    </row>
    <row r="43" spans="1:3" ht="13.5" customHeight="1" x14ac:dyDescent="0.25">
      <c r="A43" s="91">
        <v>34719</v>
      </c>
      <c r="B43" s="97">
        <v>0.17849999999999999</v>
      </c>
      <c r="C43" s="96">
        <v>0</v>
      </c>
    </row>
    <row r="44" spans="1:3" ht="13.5" customHeight="1" x14ac:dyDescent="0.25">
      <c r="A44" s="90">
        <v>37409</v>
      </c>
      <c r="B44" s="98">
        <v>0.17849999999999999</v>
      </c>
      <c r="C44" s="98">
        <f>B44+2.22%</f>
        <v>0.20069999999999999</v>
      </c>
    </row>
    <row r="45" spans="1:3" ht="13.5" customHeight="1" x14ac:dyDescent="0.25">
      <c r="A45" s="91">
        <v>38884</v>
      </c>
      <c r="B45" s="97">
        <v>0.37559999999999999</v>
      </c>
      <c r="C45" s="98">
        <f t="shared" ref="C45:C46" si="3">B45+2.22%</f>
        <v>0.39779999999999999</v>
      </c>
    </row>
    <row r="46" spans="1:3" ht="13.5" customHeight="1" x14ac:dyDescent="0.25">
      <c r="A46" s="90">
        <v>41124</v>
      </c>
      <c r="B46" s="98">
        <v>0.37559999999999999</v>
      </c>
      <c r="C46" s="98">
        <f t="shared" si="3"/>
        <v>0.39779999999999999</v>
      </c>
    </row>
    <row r="47" spans="1:3" ht="13.5" customHeight="1" x14ac:dyDescent="0.25">
      <c r="A47" s="91">
        <v>45593</v>
      </c>
      <c r="B47" s="97">
        <v>0.37559999999999999</v>
      </c>
      <c r="C47" s="97">
        <f>B47+6.45%</f>
        <v>0.44009999999999999</v>
      </c>
    </row>
    <row r="48" spans="1:3" ht="13.5" customHeight="1" x14ac:dyDescent="0.25">
      <c r="A48" s="90">
        <v>46003</v>
      </c>
      <c r="B48" s="98">
        <v>0.37559999999999999</v>
      </c>
      <c r="C48" s="98">
        <f>B48+21.45%</f>
        <v>0.59009999999999996</v>
      </c>
    </row>
    <row r="49" spans="1:3" ht="13.5" customHeight="1" x14ac:dyDescent="0.25">
      <c r="A49" s="91">
        <v>59783</v>
      </c>
      <c r="B49" s="97">
        <v>0.37559999999999999</v>
      </c>
      <c r="C49" s="97">
        <f>B49+6.45%</f>
        <v>0.44009999999999999</v>
      </c>
    </row>
    <row r="50" spans="1:3" ht="13.5" customHeight="1" x14ac:dyDescent="0.25">
      <c r="A50" s="90">
        <v>78427</v>
      </c>
      <c r="B50" s="98">
        <v>0.495</v>
      </c>
      <c r="C50" s="98">
        <f>B50+3.25%</f>
        <v>0.52749999999999997</v>
      </c>
    </row>
    <row r="51" spans="1:3" ht="13.5" customHeight="1" x14ac:dyDescent="0.25">
      <c r="A51" s="91">
        <v>143555</v>
      </c>
      <c r="B51" s="97">
        <v>0.495</v>
      </c>
      <c r="C51" s="97">
        <f>B51</f>
        <v>0.495</v>
      </c>
    </row>
  </sheetData>
  <pageMargins left="0.7" right="0.7" top="0.75" bottom="0.75" header="0.3" footer="0.3"/>
  <ignoredErrors>
    <ignoredError sqref="C31 C4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19477-f1f6-410c-97a0-cddd4b4d687f" xsi:nil="true"/>
    <lcf76f155ced4ddcb4097134ff3c332f xmlns="ea9733b5-9f6b-4191-9590-7f69f3097d4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9184E842A3C647A7336ABD2530FE96" ma:contentTypeVersion="19" ma:contentTypeDescription="Een nieuw document maken." ma:contentTypeScope="" ma:versionID="1b718e38393a6dd7ca93bf9972f0ebf2">
  <xsd:schema xmlns:xsd="http://www.w3.org/2001/XMLSchema" xmlns:xs="http://www.w3.org/2001/XMLSchema" xmlns:p="http://schemas.microsoft.com/office/2006/metadata/properties" xmlns:ns2="ea9733b5-9f6b-4191-9590-7f69f3097d43" xmlns:ns3="61c19477-f1f6-410c-97a0-cddd4b4d687f" targetNamespace="http://schemas.microsoft.com/office/2006/metadata/properties" ma:root="true" ma:fieldsID="c304379eac1325d9769c8ac54866d2df" ns2:_="" ns3:_="">
    <xsd:import namespace="ea9733b5-9f6b-4191-9590-7f69f3097d43"/>
    <xsd:import namespace="61c19477-f1f6-410c-97a0-cddd4b4d6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733b5-9f6b-4191-9590-7f69f3097d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defcf91-241b-40c9-8398-632e96a423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19477-f1f6-410c-97a0-cddd4b4d687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0c32789-6051-4d0b-809a-8f4daed161f4}" ma:internalName="TaxCatchAll" ma:showField="CatchAllData" ma:web="61c19477-f1f6-410c-97a0-cddd4b4d6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821744-2E96-4846-8745-1AE0D55300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888656-402F-442D-8AB8-36C9A20E7A9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8050942-bc72-418d-aa26-633338b038f6"/>
    <ds:schemaRef ds:uri="http://purl.org/dc/elements/1.1/"/>
    <ds:schemaRef ds:uri="f9fd6d30-1fcc-4358-babd-5ba840963d16"/>
    <ds:schemaRef ds:uri="http://www.w3.org/XML/1998/namespace"/>
    <ds:schemaRef ds:uri="http://purl.org/dc/dcmitype/"/>
    <ds:schemaRef ds:uri="61c19477-f1f6-410c-97a0-cddd4b4d687f"/>
    <ds:schemaRef ds:uri="ea9733b5-9f6b-4191-9590-7f69f3097d43"/>
  </ds:schemaRefs>
</ds:datastoreItem>
</file>

<file path=customXml/itemProps3.xml><?xml version="1.0" encoding="utf-8"?>
<ds:datastoreItem xmlns:ds="http://schemas.openxmlformats.org/officeDocument/2006/customXml" ds:itemID="{436A6045-3AF9-4717-A020-1ACAAE7E87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9733b5-9f6b-4191-9590-7f69f3097d43"/>
    <ds:schemaRef ds:uri="61c19477-f1f6-410c-97a0-cddd4b4d6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4059176-519e-4b69-9079-9cf473adb27c}" enabled="0" method="" siteId="{24059176-519e-4b69-9079-9cf473adb27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Table 1</vt:lpstr>
      <vt:lpstr>Blad1</vt:lpstr>
      <vt:lpstr>Berekeningsmodel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van Bokhoven</dc:creator>
  <cp:lastModifiedBy>AA A</cp:lastModifiedBy>
  <cp:lastPrinted>2024-02-16T13:51:17Z</cp:lastPrinted>
  <dcterms:created xsi:type="dcterms:W3CDTF">2022-06-07T12:25:54Z</dcterms:created>
  <dcterms:modified xsi:type="dcterms:W3CDTF">2026-06-18T05:54:00Z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0x010100679184E842A3C647A7336ABD2530FE96</vt:lpwstr>
  </property>
  <property fmtid="{D5CDD505-2E9C-101B-9397-08002B2CF9AE}" pid="3" name="MediaServiceImageTags">
    <vt:lpwstr/>
  </property>
</Properties>
</file>