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AA Krijger\Desktop\"/>
    </mc:Choice>
  </mc:AlternateContent>
  <xr:revisionPtr revIDLastSave="0" documentId="13_ncr:1_{7A37D773-65C4-4085-83AC-6E52FA667680}" xr6:coauthVersionLast="47" xr6:coauthVersionMax="47" xr10:uidLastSave="{00000000-0000-0000-0000-000000000000}"/>
  <bookViews>
    <workbookView xWindow="6492" yWindow="6492" windowWidth="34560" windowHeight="18600" tabRatio="950" xr2:uid="{00000000-000D-0000-FFFF-FFFF00000000}"/>
  </bookViews>
  <sheets>
    <sheet name="inhoudsopgave" sheetId="9" r:id="rId1"/>
    <sheet name="1 toelichting op de regeling" sheetId="5" r:id="rId2"/>
    <sheet name="2 modelreglement werkgever" sheetId="8" r:id="rId3"/>
    <sheet name="3 Handleiding berekeningsmodel" sheetId="6" r:id="rId4"/>
    <sheet name=" 4 Berekeningsmodel incl ovk " sheetId="4" r:id="rId5"/>
  </sheets>
  <definedNames>
    <definedName name="_xlnm.Print_Area" localSheetId="4">' 4 Berekeningsmodel incl ovk '!$A$1:$L$71</definedName>
    <definedName name="_xlnm.Print_Area" localSheetId="1">'1 toelichting op de regeling'!$A$1:$J$119</definedName>
    <definedName name="_xlnm.Print_Area" localSheetId="2">'2 modelreglement werkgever'!$A$1:$I$59</definedName>
    <definedName name="_xlnm.Print_Area" localSheetId="3">'3 Handleiding berekeningsmodel'!$A$1:$J$123</definedName>
    <definedName name="_xlnm.Print_Area" localSheetId="0">inhoudsopgave!$A$1:$I$31</definedName>
  </definedNames>
  <calcPr calcId="181029"/>
</workbook>
</file>

<file path=xl/calcChain.xml><?xml version="1.0" encoding="utf-8"?>
<calcChain xmlns="http://schemas.openxmlformats.org/spreadsheetml/2006/main">
  <c r="M20" i="4" l="1"/>
  <c r="M21" i="4"/>
  <c r="M22" i="4"/>
  <c r="M23" i="4"/>
  <c r="M24" i="4"/>
  <c r="M25" i="4"/>
  <c r="M26" i="4"/>
  <c r="M27" i="4"/>
  <c r="M28" i="4"/>
  <c r="M29" i="4"/>
  <c r="M30" i="4"/>
  <c r="M31" i="4"/>
  <c r="H32" i="4"/>
  <c r="P33" i="4"/>
  <c r="I32" i="4"/>
  <c r="P34" i="4" s="1"/>
  <c r="L20" i="4"/>
  <c r="L21" i="4"/>
  <c r="L22" i="4"/>
  <c r="L23" i="4"/>
  <c r="L24" i="4"/>
  <c r="L25" i="4"/>
  <c r="L26" i="4"/>
  <c r="L27" i="4"/>
  <c r="L28" i="4"/>
  <c r="L29" i="4"/>
  <c r="L30" i="4"/>
  <c r="L31" i="4"/>
  <c r="J32" i="4"/>
  <c r="J51" i="4"/>
  <c r="J52" i="4"/>
  <c r="I53" i="4"/>
  <c r="T22" i="4"/>
  <c r="T23" i="4" s="1"/>
  <c r="T24" i="4" s="1"/>
  <c r="J45" i="4"/>
  <c r="C68" i="4"/>
  <c r="F32" i="4" l="1"/>
  <c r="L32" i="4"/>
  <c r="L33" i="4" s="1"/>
  <c r="M32" i="4"/>
  <c r="O32" i="4" s="1"/>
  <c r="N21" i="4"/>
  <c r="N22" i="4"/>
  <c r="N20" i="4"/>
  <c r="K39" i="4" l="1"/>
  <c r="N23" i="4"/>
  <c r="N24" i="4" l="1"/>
  <c r="N25" i="4" l="1"/>
  <c r="N26" i="4" l="1"/>
  <c r="N27" i="4" l="1"/>
  <c r="N28" i="4" l="1"/>
  <c r="N29" i="4" l="1"/>
  <c r="N31" i="4" l="1"/>
  <c r="N30" i="4"/>
  <c r="E33" i="4" l="1"/>
  <c r="N32" i="4"/>
  <c r="P32" i="4" s="1"/>
  <c r="P35" i="4" s="1"/>
  <c r="J35" i="4" s="1"/>
  <c r="J37" i="4" s="1"/>
  <c r="K38" i="4" s="1"/>
  <c r="K41" i="4" l="1"/>
  <c r="K42" i="4" s="1"/>
  <c r="K44" i="4" s="1"/>
  <c r="L4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Arnold de Haan</author>
  </authors>
  <commentList>
    <comment ref="B30" authorId="0" shapeId="0" xr:uid="{00000000-0006-0000-0400-000001000000}">
      <text>
        <r>
          <rPr>
            <b/>
            <sz val="8"/>
            <color indexed="81"/>
            <rFont val="Tahoma"/>
            <family val="2"/>
          </rPr>
          <t>VGS:</t>
        </r>
        <r>
          <rPr>
            <sz val="8"/>
            <color indexed="81"/>
            <rFont val="Tahoma"/>
            <family val="2"/>
          </rPr>
          <t xml:space="preserve">
Vul hier desgewenst een schatting in.</t>
        </r>
      </text>
    </comment>
    <comment ref="B31" authorId="0" shapeId="0" xr:uid="{00000000-0006-0000-0400-000002000000}">
      <text>
        <r>
          <rPr>
            <b/>
            <sz val="8"/>
            <color indexed="81"/>
            <rFont val="Tahoma"/>
            <family val="2"/>
          </rPr>
          <t>VGS:</t>
        </r>
        <r>
          <rPr>
            <sz val="8"/>
            <color indexed="81"/>
            <rFont val="Tahoma"/>
            <family val="2"/>
          </rPr>
          <t xml:space="preserve">
Vul hier desgewenst een schatting in.</t>
        </r>
      </text>
    </comment>
  </commentList>
</comments>
</file>

<file path=xl/sharedStrings.xml><?xml version="1.0" encoding="utf-8"?>
<sst xmlns="http://schemas.openxmlformats.org/spreadsheetml/2006/main" count="124" uniqueCount="121">
  <si>
    <t>Aantal werkdagen per jaar</t>
  </si>
  <si>
    <t>Rekenfactor</t>
  </si>
  <si>
    <t>Aantal werkdagen per maand</t>
  </si>
  <si>
    <t xml:space="preserve">Periode aanvraag </t>
  </si>
  <si>
    <t>Berekening aantal dagen</t>
  </si>
  <si>
    <t>Plaats</t>
  </si>
  <si>
    <t xml:space="preserve">Datum </t>
  </si>
  <si>
    <t>Totaal</t>
  </si>
  <si>
    <t xml:space="preserve">Maand </t>
  </si>
  <si>
    <t>Uitbetaalde reiskostenvergoeding woon-werk</t>
  </si>
  <si>
    <t>jan</t>
  </si>
  <si>
    <t>feb</t>
  </si>
  <si>
    <t>mrt</t>
  </si>
  <si>
    <t>apr</t>
  </si>
  <si>
    <t>mei</t>
  </si>
  <si>
    <t>jun</t>
  </si>
  <si>
    <t>jul</t>
  </si>
  <si>
    <t>aug</t>
  </si>
  <si>
    <t>sep</t>
  </si>
  <si>
    <t>okt</t>
  </si>
  <si>
    <t>nov</t>
  </si>
  <si>
    <t>dec</t>
  </si>
  <si>
    <t>aantal km dienst-reizen</t>
  </si>
  <si>
    <t>Vul de blauw gearceerde velden in onderstaande tabel in:</t>
  </si>
  <si>
    <t>vgs-2006</t>
  </si>
  <si>
    <t>Ontvangen vergoeding woon-werk-verkeer</t>
  </si>
  <si>
    <t>Gemiddeld aantal werkdagen per week</t>
  </si>
  <si>
    <t>Gemiddeld</t>
  </si>
  <si>
    <t>Aantal dagen/maand geen woon-werkverkeer</t>
  </si>
  <si>
    <t>Vergoeding per km</t>
  </si>
  <si>
    <t>Dienstreizen</t>
  </si>
  <si>
    <t>uitbetaald bedrag</t>
  </si>
  <si>
    <t>Begin-datum</t>
  </si>
  <si>
    <t>Eind-datum</t>
  </si>
  <si>
    <t>werkelijk aantal werkdagen/mnd</t>
  </si>
  <si>
    <t>gewerkt aantal werkdagen</t>
  </si>
  <si>
    <t>verlof &gt;6 w</t>
  </si>
  <si>
    <t>netto werkd.</t>
  </si>
  <si>
    <t>inzet vakantiegeld mei 2007</t>
  </si>
  <si>
    <t>tot en met</t>
  </si>
  <si>
    <t>Netto aantal gewerkte dagen waarop woon-werkverkeer plaats heeft gevonden:</t>
  </si>
  <si>
    <t>Totaal aantal afgelegde kilometers woon-werk (heen en terug):</t>
  </si>
  <si>
    <t>Maximaal toegestane fiscaal vrije vergoeding:</t>
  </si>
  <si>
    <t>Uitbetaalde vergoeding woon-werkverkeer:</t>
  </si>
  <si>
    <t>Akkoordverklaring</t>
  </si>
  <si>
    <t xml:space="preserve">Werknemer verklaart alle ingevulde gegevens naar waarheid en beste weten te hebben ingevuld. Mocht bij een </t>
  </si>
  <si>
    <t xml:space="preserve">(belasting)controle blijken dat gegevens onjuist zijn opgegeven, dan wel op basis van het fiscale regime moeten </t>
  </si>
  <si>
    <t>worden aangepast, dan gaat werknemer akkoord met verhaal hiervan op werknemer voor dat deel dat betrekking</t>
  </si>
  <si>
    <t>Ondertekening werkgever</t>
  </si>
  <si>
    <t>Naam werknemer:</t>
  </si>
  <si>
    <t>Adres:</t>
  </si>
  <si>
    <t>Postcode/woonplaats:</t>
  </si>
  <si>
    <t>Naam school:</t>
  </si>
  <si>
    <t>Vestigingsadres:</t>
  </si>
  <si>
    <t>Postcode en vestigingsplaats:</t>
  </si>
  <si>
    <t>kolom</t>
  </si>
  <si>
    <t>a</t>
  </si>
  <si>
    <t>b</t>
  </si>
  <si>
    <t>c</t>
  </si>
  <si>
    <t>d</t>
  </si>
  <si>
    <t>e</t>
  </si>
  <si>
    <t>f</t>
  </si>
  <si>
    <t>g</t>
  </si>
  <si>
    <t>h</t>
  </si>
  <si>
    <t>i</t>
  </si>
  <si>
    <t>Toelichting, bij afwijkend aantal km t.o.v. 2.</t>
  </si>
  <si>
    <t>i.v.m. afleggen dienst-reizen</t>
  </si>
  <si>
    <t>i.v.m. (ziekte) verlof langer dan 6 weken</t>
  </si>
  <si>
    <t>Fiscaal vrije ruimte (maximaal uit te ruilen)</t>
  </si>
  <si>
    <t>Maximaal nog uit te ruilen bedrag met bruto looncomponenten</t>
  </si>
  <si>
    <t>Welk bedrag wilt u uitruilen (maak keuze):</t>
  </si>
  <si>
    <t>lager bedrag</t>
  </si>
  <si>
    <t>Selecteer:</t>
  </si>
  <si>
    <t>aantal dagen</t>
  </si>
  <si>
    <t>geen woon-werkverkeer ivm dienstreizen</t>
  </si>
  <si>
    <t>totaal belast uitbetaalde dienstreizen</t>
  </si>
  <si>
    <t>Totaal aantal dagen bij volledige benoeming is</t>
  </si>
  <si>
    <t>Methode 2 Belastingdienst</t>
  </si>
  <si>
    <t>Percentage aantal dagen naar vaste arbeidsplaats:</t>
  </si>
  <si>
    <t>Inhoudsopgave</t>
  </si>
  <si>
    <t>Cafetariasysteem voor VGS-scholen</t>
  </si>
  <si>
    <t>Toelichting op de regeling</t>
  </si>
  <si>
    <t>Modelreglement werkgever</t>
  </si>
  <si>
    <t>Handleiding berekeningsmodel</t>
  </si>
  <si>
    <t>en hiermee akkoord te gaan.</t>
  </si>
  <si>
    <t>Werknemer verklaart het Reglement cafetariasysteem m.b.t. reiskosten woning-werk van de werkgever te hebben ontvangen</t>
  </si>
  <si>
    <t>Deze overeenkomst wordt aangemerkt als een aanvulling op de arbeidsovereenkomst.</t>
  </si>
  <si>
    <t>Middels ondertekening van deze aanvraag gaat de werknemer akkoord met eventuele gevolgen van de aanpassing van</t>
  </si>
  <si>
    <t>Ondertekening werknemer:</t>
  </si>
  <si>
    <t>Salderingsregeling: belast (bruto) uitbetaald bedrag aan dienstreizen wordt 'standaard uitgeruild'</t>
  </si>
  <si>
    <t>Dit model is gemaakt door:</t>
  </si>
  <si>
    <t>VGS</t>
  </si>
  <si>
    <t>Ridderkerk</t>
  </si>
  <si>
    <t>www.vgs.nl</t>
  </si>
  <si>
    <t>secretariaat@vgs.nl</t>
  </si>
  <si>
    <t>Disclaimer</t>
  </si>
  <si>
    <t xml:space="preserve">Het ontwerpen en samenstellen van dit programma/model is met de uiterste zorgvuldigheid gebeurd. </t>
  </si>
  <si>
    <t xml:space="preserve">Op moment van gebruik zal bepaald moeten worden of de verwerkte informatie en/of formules nog actueel zijn. </t>
  </si>
  <si>
    <t>U kunt aan de uitkomsten van het gebruik van het programma/model geen enkel recht of aanspraak ontlenen.</t>
  </si>
  <si>
    <t xml:space="preserve"> In geen enkel geval is VGS aansprakelijk voor enige directe of indirecte schade die voortkomt uit of verband houdt </t>
  </si>
  <si>
    <t>met het gebruik van dit programma/model.</t>
  </si>
  <si>
    <t>Copyright</t>
  </si>
  <si>
    <t>verspreiden zonder toestemming van de VGS.</t>
  </si>
  <si>
    <t xml:space="preserve">Dit model is uitsluitend bestemd voor eigen gebruik. Het is niet toegestaan dit model verder te </t>
  </si>
  <si>
    <t>Aantal km woning-werk, volgens ANWB snelste route (enkele reis per dag):</t>
  </si>
  <si>
    <t>Invulkolom</t>
  </si>
  <si>
    <t>maximale bedrag</t>
  </si>
  <si>
    <t xml:space="preserve">Inzet </t>
  </si>
  <si>
    <t>Toelichting</t>
  </si>
  <si>
    <t>Overeenkomst deelname cafetariaregeling (tevens berekeningsmodel)</t>
  </si>
  <si>
    <t>Overeenkomst met berekeningsmodel</t>
  </si>
  <si>
    <t>v</t>
  </si>
  <si>
    <t>Verrekende looncomponenten in mei 2009</t>
  </si>
  <si>
    <t>heeft op het werknemersdeel loonheffingen.</t>
  </si>
  <si>
    <t>het SV-dagloon (WAZO, WIA, WW, e.d.).</t>
  </si>
  <si>
    <t>Inzet procentuele eindejaarsuitkering (8,33%)</t>
  </si>
  <si>
    <t>Verrekend vakantiegeld in mei 2024</t>
  </si>
  <si>
    <t>alleen invullen indien u in mei 2024 ook hebt meegedaan</t>
  </si>
  <si>
    <t>Te verrekenen looncomponenten in december 2024</t>
  </si>
  <si>
    <t>Periode in dienst 2024</t>
  </si>
  <si>
    <r>
      <t xml:space="preserve">Aantal km woning-werk (enkele reis per dag), volgens de route </t>
    </r>
    <r>
      <rPr>
        <b/>
        <i/>
        <sz val="10"/>
        <rFont val="Figtree"/>
      </rPr>
      <t>zoals deze wordt afgelegd</t>
    </r>
    <r>
      <rPr>
        <sz val="10"/>
        <rFont val="Figtree"/>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</si>
</sst>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_-;[Red]&quot;€&quot;\ #,##0.00\-"/>
    <numFmt numFmtId="165" formatCode="_-&quot;€&quot;\ * #,##0.00_-;_-&quot;€&quot;\ * #,##0.00\-;_-&quot;€&quot;\ * &quot;-&quot;??_-;_-@_-"/>
    <numFmt numFmtId="166" formatCode="#,##0.0"/>
  </numFmts>
  <fonts count="28" x14ac:knownFonts="1">
    <font>
      <sz val="10"/>
      <name val="Arial"/>
    </font>
    <font>
      <sz val="10"/>
      <name val="Arial"/>
      <family val="2"/>
    </font>
    <font>
      <sz val="8"/>
      <name val="Arial"/>
      <family val="2"/>
    </font>
    <font>
      <u/>
      <sz val="10"/>
      <color indexed="12"/>
      <name val="Arial"/>
      <family val="2"/>
    </font>
    <font>
      <sz val="8"/>
      <color indexed="81"/>
      <name val="Tahoma"/>
      <family val="2"/>
    </font>
    <font>
      <b/>
      <sz val="8"/>
      <color indexed="81"/>
      <name val="Tahoma"/>
      <family val="2"/>
    </font>
    <font>
      <b/>
      <sz val="12"/>
      <name val="Figtree"/>
    </font>
    <font>
      <sz val="10"/>
      <name val="Figtree"/>
    </font>
    <font>
      <b/>
      <u/>
      <sz val="10"/>
      <name val="Figtree"/>
    </font>
    <font>
      <b/>
      <sz val="10"/>
      <name val="Figtree"/>
    </font>
    <font>
      <b/>
      <i/>
      <sz val="10"/>
      <name val="Figtree"/>
    </font>
    <font>
      <b/>
      <sz val="9"/>
      <name val="Figtree"/>
    </font>
    <font>
      <u/>
      <sz val="10"/>
      <name val="Figtree"/>
    </font>
    <font>
      <strike/>
      <sz val="10"/>
      <name val="Figtree"/>
    </font>
    <font>
      <b/>
      <strike/>
      <sz val="10"/>
      <name val="Figtree"/>
    </font>
    <font>
      <i/>
      <u/>
      <sz val="10"/>
      <color indexed="10"/>
      <name val="Figtree"/>
    </font>
    <font>
      <sz val="10"/>
      <color indexed="10"/>
      <name val="Figtree"/>
    </font>
    <font>
      <b/>
      <sz val="10"/>
      <color indexed="10"/>
      <name val="Figtree"/>
    </font>
    <font>
      <b/>
      <sz val="9"/>
      <color indexed="10"/>
      <name val="Figtree"/>
    </font>
    <font>
      <b/>
      <strike/>
      <sz val="10"/>
      <color indexed="10"/>
      <name val="Figtree"/>
    </font>
    <font>
      <sz val="9"/>
      <name val="Figtree"/>
    </font>
    <font>
      <b/>
      <i/>
      <sz val="9"/>
      <name val="Figtree"/>
    </font>
    <font>
      <i/>
      <sz val="10"/>
      <name val="Figtree"/>
    </font>
    <font>
      <b/>
      <sz val="8"/>
      <color indexed="12"/>
      <name val="Figtree"/>
    </font>
    <font>
      <sz val="8"/>
      <name val="Figtree"/>
    </font>
    <font>
      <sz val="8"/>
      <color indexed="12"/>
      <name val="Figtree"/>
    </font>
    <font>
      <u/>
      <sz val="8"/>
      <color indexed="12"/>
      <name val="Figtree"/>
    </font>
    <font>
      <i/>
      <sz val="8"/>
      <name val="Figtree"/>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4"/>
        <bgColor indexed="64"/>
      </patternFill>
    </fill>
    <fill>
      <patternFill patternType="solid">
        <fgColor indexed="47"/>
        <bgColor indexed="64"/>
      </patternFill>
    </fill>
  </fills>
  <borders count="34">
    <border>
      <left/>
      <right/>
      <top/>
      <bottom/>
      <diagonal/>
    </border>
    <border>
      <left style="thin">
        <color indexed="12"/>
      </left>
      <right/>
      <top style="thin">
        <color indexed="12"/>
      </top>
      <bottom/>
      <diagonal/>
    </border>
    <border>
      <left/>
      <right/>
      <top style="thin">
        <color indexed="12"/>
      </top>
      <bottom/>
      <diagonal/>
    </border>
    <border>
      <left/>
      <right style="thin">
        <color indexed="12"/>
      </right>
      <top style="thin">
        <color indexed="12"/>
      </top>
      <bottom/>
      <diagonal/>
    </border>
    <border>
      <left style="thin">
        <color indexed="12"/>
      </left>
      <right/>
      <top/>
      <bottom/>
      <diagonal/>
    </border>
    <border>
      <left/>
      <right style="thin">
        <color indexed="12"/>
      </right>
      <top/>
      <bottom/>
      <diagonal/>
    </border>
    <border>
      <left style="thin">
        <color indexed="12"/>
      </left>
      <right/>
      <top/>
      <bottom style="thin">
        <color indexed="12"/>
      </bottom>
      <diagonal/>
    </border>
    <border>
      <left/>
      <right/>
      <top/>
      <bottom style="thin">
        <color indexed="12"/>
      </bottom>
      <diagonal/>
    </border>
    <border>
      <left/>
      <right style="thin">
        <color indexed="12"/>
      </right>
      <top/>
      <bottom style="thin">
        <color indexed="12"/>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165"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74">
    <xf numFmtId="0" fontId="0" fillId="0" borderId="0" xfId="0"/>
    <xf numFmtId="0" fontId="0" fillId="2" borderId="0" xfId="0" applyFill="1"/>
    <xf numFmtId="0" fontId="6" fillId="6" borderId="13" xfId="0" applyFont="1" applyFill="1" applyBorder="1" applyAlignment="1" applyProtection="1">
      <alignment horizontal="center" vertical="center"/>
      <protection hidden="1"/>
    </xf>
    <xf numFmtId="0" fontId="6"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center" vertical="center"/>
      <protection hidden="1"/>
    </xf>
    <xf numFmtId="0" fontId="7" fillId="6" borderId="21" xfId="0" applyFont="1" applyFill="1" applyBorder="1" applyAlignment="1" applyProtection="1">
      <alignment horizontal="center" vertical="center"/>
      <protection hidden="1"/>
    </xf>
    <xf numFmtId="0" fontId="7" fillId="0" borderId="0" xfId="0" applyFont="1" applyProtection="1">
      <protection hidden="1"/>
    </xf>
    <xf numFmtId="0" fontId="7" fillId="6" borderId="16" xfId="0" applyFont="1" applyFill="1" applyBorder="1" applyAlignment="1" applyProtection="1">
      <alignment horizontal="center" vertical="center"/>
      <protection hidden="1"/>
    </xf>
    <xf numFmtId="0" fontId="7" fillId="6" borderId="17" xfId="0" applyFont="1" applyFill="1" applyBorder="1" applyAlignment="1" applyProtection="1">
      <alignment horizontal="center" vertical="center"/>
      <protection hidden="1"/>
    </xf>
    <xf numFmtId="0" fontId="7" fillId="6" borderId="22" xfId="0" applyFont="1" applyFill="1" applyBorder="1" applyAlignment="1" applyProtection="1">
      <alignment horizontal="center" vertical="center"/>
      <protection hidden="1"/>
    </xf>
    <xf numFmtId="0" fontId="8" fillId="0" borderId="0" xfId="0" applyFont="1" applyProtection="1">
      <protection hidden="1"/>
    </xf>
    <xf numFmtId="0" fontId="7" fillId="0" borderId="0" xfId="0" applyFont="1" applyAlignment="1" applyProtection="1">
      <alignment horizontal="center"/>
      <protection hidden="1"/>
    </xf>
    <xf numFmtId="0" fontId="7" fillId="0" borderId="0" xfId="0" applyFont="1" applyAlignment="1" applyProtection="1">
      <alignment horizontal="left"/>
      <protection hidden="1"/>
    </xf>
    <xf numFmtId="0" fontId="7" fillId="0" borderId="0" xfId="0" applyFont="1" applyProtection="1">
      <protection hidden="1"/>
    </xf>
    <xf numFmtId="0" fontId="9" fillId="3" borderId="11" xfId="0" applyFont="1" applyFill="1" applyBorder="1" applyAlignment="1" applyProtection="1">
      <alignment horizontal="left"/>
      <protection locked="0" hidden="1"/>
    </xf>
    <xf numFmtId="0" fontId="9" fillId="3" borderId="23" xfId="0" applyFont="1" applyFill="1" applyBorder="1" applyAlignment="1" applyProtection="1">
      <alignment horizontal="left"/>
      <protection locked="0" hidden="1"/>
    </xf>
    <xf numFmtId="0" fontId="9" fillId="3" borderId="12" xfId="0" applyFont="1" applyFill="1" applyBorder="1" applyAlignment="1" applyProtection="1">
      <alignment horizontal="left"/>
      <protection locked="0" hidden="1"/>
    </xf>
    <xf numFmtId="0" fontId="7" fillId="0" borderId="0" xfId="0" applyFont="1" applyAlignment="1" applyProtection="1">
      <alignment horizontal="left"/>
      <protection hidden="1"/>
    </xf>
    <xf numFmtId="0" fontId="9" fillId="0" borderId="0" xfId="0" applyFont="1" applyProtection="1">
      <protection hidden="1"/>
    </xf>
    <xf numFmtId="0" fontId="7" fillId="0" borderId="0" xfId="0" applyFont="1" applyAlignment="1" applyProtection="1">
      <alignment horizontal="left" vertical="center"/>
      <protection hidden="1"/>
    </xf>
    <xf numFmtId="14" fontId="9" fillId="3" borderId="9" xfId="0" applyNumberFormat="1" applyFont="1" applyFill="1" applyBorder="1" applyAlignment="1" applyProtection="1">
      <alignment horizontal="center"/>
      <protection locked="0" hidden="1"/>
    </xf>
    <xf numFmtId="0" fontId="7" fillId="0" borderId="0" xfId="0" applyFont="1" applyAlignment="1" applyProtection="1">
      <alignment horizontal="left" vertical="center"/>
      <protection hidden="1"/>
    </xf>
    <xf numFmtId="166" fontId="9" fillId="3" borderId="9" xfId="0" applyNumberFormat="1" applyFont="1" applyFill="1" applyBorder="1" applyAlignment="1" applyProtection="1">
      <alignment horizontal="center"/>
      <protection locked="0" hidden="1"/>
    </xf>
    <xf numFmtId="165" fontId="7" fillId="0" borderId="0" xfId="1" applyFont="1" applyFill="1" applyBorder="1" applyProtection="1">
      <protection hidden="1"/>
    </xf>
    <xf numFmtId="0" fontId="7" fillId="0" borderId="10" xfId="0" applyFont="1" applyBorder="1" applyProtection="1">
      <protection hidden="1"/>
    </xf>
    <xf numFmtId="0" fontId="11" fillId="8" borderId="11" xfId="0" applyFont="1" applyFill="1" applyBorder="1" applyAlignment="1" applyProtection="1">
      <alignment horizontal="center" vertical="top" wrapText="1"/>
      <protection hidden="1"/>
    </xf>
    <xf numFmtId="0" fontId="11" fillId="8" borderId="12" xfId="0" applyFont="1" applyFill="1" applyBorder="1" applyAlignment="1" applyProtection="1">
      <alignment horizontal="center" vertical="top" wrapText="1"/>
      <protection hidden="1"/>
    </xf>
    <xf numFmtId="0" fontId="11" fillId="6" borderId="11" xfId="0" applyFont="1" applyFill="1" applyBorder="1" applyAlignment="1" applyProtection="1">
      <alignment horizontal="center" wrapText="1"/>
      <protection hidden="1"/>
    </xf>
    <xf numFmtId="0" fontId="11" fillId="6" borderId="12" xfId="0" applyFont="1" applyFill="1" applyBorder="1" applyAlignment="1" applyProtection="1">
      <alignment horizontal="center" wrapText="1"/>
      <protection hidden="1"/>
    </xf>
    <xf numFmtId="0" fontId="9" fillId="7" borderId="11" xfId="0" applyFont="1" applyFill="1" applyBorder="1" applyAlignment="1" applyProtection="1">
      <alignment horizontal="center" vertical="top"/>
      <protection hidden="1"/>
    </xf>
    <xf numFmtId="0" fontId="9" fillId="7" borderId="23" xfId="0" applyFont="1" applyFill="1" applyBorder="1" applyAlignment="1" applyProtection="1">
      <alignment horizontal="center" vertical="top"/>
      <protection hidden="1"/>
    </xf>
    <xf numFmtId="0" fontId="9" fillId="7" borderId="12" xfId="0" applyFont="1" applyFill="1" applyBorder="1" applyAlignment="1" applyProtection="1">
      <alignment horizontal="center" vertical="top"/>
      <protection hidden="1"/>
    </xf>
    <xf numFmtId="0" fontId="7" fillId="0" borderId="0" xfId="1" applyNumberFormat="1" applyFont="1" applyFill="1" applyBorder="1" applyProtection="1">
      <protection hidden="1"/>
    </xf>
    <xf numFmtId="0" fontId="9" fillId="0" borderId="9" xfId="0" applyFont="1" applyBorder="1" applyAlignment="1" applyProtection="1">
      <alignment horizontal="center"/>
      <protection hidden="1"/>
    </xf>
    <xf numFmtId="0" fontId="9" fillId="0" borderId="11" xfId="0" applyFont="1" applyBorder="1" applyAlignment="1" applyProtection="1">
      <alignment horizontal="center" wrapText="1"/>
      <protection hidden="1"/>
    </xf>
    <xf numFmtId="0" fontId="9" fillId="0" borderId="11" xfId="0" applyFont="1" applyBorder="1" applyAlignment="1" applyProtection="1">
      <alignment horizontal="center" wrapText="1"/>
      <protection hidden="1"/>
    </xf>
    <xf numFmtId="0" fontId="9" fillId="0" borderId="12" xfId="0" applyFont="1" applyBorder="1" applyAlignment="1" applyProtection="1">
      <alignment horizontal="center" wrapText="1"/>
      <protection hidden="1"/>
    </xf>
    <xf numFmtId="0" fontId="9" fillId="0" borderId="9" xfId="0" applyFont="1" applyBorder="1" applyAlignment="1" applyProtection="1">
      <alignment horizontal="center" wrapText="1"/>
      <protection hidden="1"/>
    </xf>
    <xf numFmtId="0" fontId="9" fillId="0" borderId="9" xfId="0" applyFont="1" applyBorder="1" applyAlignment="1" applyProtection="1">
      <alignment horizontal="center" vertical="top" wrapText="1"/>
      <protection hidden="1"/>
    </xf>
    <xf numFmtId="0" fontId="11" fillId="0" borderId="9" xfId="0" applyFont="1" applyBorder="1" applyAlignment="1" applyProtection="1">
      <alignment horizontal="center" vertical="top" wrapText="1"/>
      <protection hidden="1"/>
    </xf>
    <xf numFmtId="0" fontId="9" fillId="4" borderId="9" xfId="0" applyFont="1" applyFill="1" applyBorder="1" applyAlignment="1" applyProtection="1">
      <alignment horizontal="center"/>
      <protection hidden="1"/>
    </xf>
    <xf numFmtId="0" fontId="9" fillId="4" borderId="11" xfId="0" applyFont="1" applyFill="1" applyBorder="1" applyAlignment="1" applyProtection="1">
      <alignment horizontal="center" wrapText="1"/>
      <protection hidden="1"/>
    </xf>
    <xf numFmtId="0" fontId="9" fillId="4" borderId="12" xfId="0" applyFont="1" applyFill="1" applyBorder="1" applyAlignment="1" applyProtection="1">
      <alignment horizontal="center" wrapText="1"/>
      <protection hidden="1"/>
    </xf>
    <xf numFmtId="0" fontId="9" fillId="4" borderId="9" xfId="0" applyFont="1" applyFill="1" applyBorder="1" applyAlignment="1" applyProtection="1">
      <alignment horizontal="center" wrapText="1"/>
      <protection hidden="1"/>
    </xf>
    <xf numFmtId="0" fontId="9" fillId="4" borderId="12" xfId="0" applyFont="1" applyFill="1" applyBorder="1" applyAlignment="1" applyProtection="1">
      <alignment horizontal="center" vertical="top" wrapText="1"/>
      <protection hidden="1"/>
    </xf>
    <xf numFmtId="0" fontId="9" fillId="4" borderId="9" xfId="0" applyFont="1" applyFill="1" applyBorder="1" applyAlignment="1" applyProtection="1">
      <alignment horizontal="center" vertical="top" wrapText="1"/>
      <protection hidden="1"/>
    </xf>
    <xf numFmtId="0" fontId="11" fillId="4" borderId="0" xfId="0" applyFont="1" applyFill="1" applyAlignment="1" applyProtection="1">
      <alignment horizontal="center" vertical="top" wrapText="1"/>
      <protection hidden="1"/>
    </xf>
    <xf numFmtId="0" fontId="7" fillId="4" borderId="0" xfId="0" applyFont="1" applyFill="1" applyAlignment="1" applyProtection="1">
      <alignment horizontal="center"/>
      <protection hidden="1"/>
    </xf>
    <xf numFmtId="16" fontId="7" fillId="4" borderId="11" xfId="0" applyNumberFormat="1" applyFont="1" applyFill="1" applyBorder="1" applyAlignment="1" applyProtection="1">
      <alignment horizontal="center"/>
      <protection hidden="1"/>
    </xf>
    <xf numFmtId="0" fontId="7" fillId="3" borderId="9" xfId="0" applyFont="1" applyFill="1" applyBorder="1" applyAlignment="1" applyProtection="1">
      <alignment horizontal="center"/>
      <protection locked="0" hidden="1"/>
    </xf>
    <xf numFmtId="165" fontId="7" fillId="3" borderId="11" xfId="1" applyFont="1" applyFill="1" applyBorder="1" applyAlignment="1" applyProtection="1">
      <alignment horizontal="center"/>
      <protection locked="0" hidden="1"/>
    </xf>
    <xf numFmtId="165" fontId="7" fillId="3" borderId="12" xfId="1" applyFont="1" applyFill="1" applyBorder="1" applyAlignment="1" applyProtection="1">
      <alignment horizontal="center"/>
      <protection locked="0" hidden="1"/>
    </xf>
    <xf numFmtId="0" fontId="7" fillId="3" borderId="11" xfId="0" applyFont="1" applyFill="1" applyBorder="1" applyAlignment="1" applyProtection="1">
      <alignment horizontal="center"/>
      <protection locked="0" hidden="1"/>
    </xf>
    <xf numFmtId="0" fontId="7" fillId="3" borderId="12" xfId="0" applyFont="1" applyFill="1" applyBorder="1" applyAlignment="1" applyProtection="1">
      <alignment horizontal="center"/>
      <protection locked="0" hidden="1"/>
    </xf>
    <xf numFmtId="165" fontId="7" fillId="3" borderId="12" xfId="1" applyFont="1" applyFill="1" applyBorder="1" applyAlignment="1" applyProtection="1">
      <alignment horizontal="center"/>
      <protection locked="0" hidden="1"/>
    </xf>
    <xf numFmtId="165" fontId="7" fillId="4" borderId="9" xfId="1" applyFont="1" applyFill="1" applyBorder="1" applyProtection="1">
      <protection hidden="1"/>
    </xf>
    <xf numFmtId="3" fontId="7" fillId="0" borderId="0" xfId="0" applyNumberFormat="1" applyFont="1" applyAlignment="1" applyProtection="1">
      <alignment horizontal="center"/>
      <protection hidden="1"/>
    </xf>
    <xf numFmtId="0" fontId="8" fillId="0" borderId="13" xfId="0" applyFont="1" applyBorder="1" applyProtection="1">
      <protection hidden="1"/>
    </xf>
    <xf numFmtId="0" fontId="7" fillId="0" borderId="14" xfId="0" applyFont="1" applyBorder="1" applyProtection="1">
      <protection hidden="1"/>
    </xf>
    <xf numFmtId="0" fontId="12" fillId="0" borderId="14" xfId="0" applyFont="1" applyBorder="1" applyProtection="1">
      <protection hidden="1"/>
    </xf>
    <xf numFmtId="0" fontId="7" fillId="0" borderId="15" xfId="0" applyFont="1" applyBorder="1" applyProtection="1">
      <protection hidden="1"/>
    </xf>
    <xf numFmtId="0" fontId="7" fillId="3" borderId="11"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3" borderId="12" xfId="0" applyFont="1" applyFill="1" applyBorder="1" applyAlignment="1" applyProtection="1">
      <alignment horizontal="center"/>
      <protection locked="0"/>
    </xf>
    <xf numFmtId="165" fontId="7" fillId="3" borderId="12" xfId="1" applyFont="1" applyFill="1" applyBorder="1" applyAlignment="1" applyProtection="1">
      <alignment horizontal="center"/>
      <protection locked="0"/>
    </xf>
    <xf numFmtId="0" fontId="7" fillId="0" borderId="16" xfId="0" applyFont="1" applyBorder="1" applyProtection="1">
      <protection hidden="1"/>
    </xf>
    <xf numFmtId="0" fontId="7" fillId="0" borderId="17" xfId="0" applyFont="1" applyBorder="1" applyProtection="1">
      <protection hidden="1"/>
    </xf>
    <xf numFmtId="0" fontId="7" fillId="5" borderId="17" xfId="0" applyFont="1" applyFill="1" applyBorder="1" applyProtection="1">
      <protection hidden="1"/>
    </xf>
    <xf numFmtId="3" fontId="12" fillId="0" borderId="0" xfId="0" applyNumberFormat="1" applyFont="1" applyAlignment="1" applyProtection="1">
      <alignment horizontal="center"/>
      <protection hidden="1"/>
    </xf>
    <xf numFmtId="0" fontId="9" fillId="0" borderId="18" xfId="0" applyFont="1" applyBorder="1" applyProtection="1">
      <protection hidden="1"/>
    </xf>
    <xf numFmtId="0" fontId="9" fillId="0" borderId="0" xfId="0" applyFont="1" applyAlignment="1" applyProtection="1">
      <alignment horizontal="right"/>
      <protection hidden="1"/>
    </xf>
    <xf numFmtId="165" fontId="9" fillId="4" borderId="11" xfId="1" applyFont="1" applyFill="1" applyBorder="1" applyAlignment="1" applyProtection="1">
      <alignment horizontal="center"/>
      <protection hidden="1"/>
    </xf>
    <xf numFmtId="165" fontId="9" fillId="4" borderId="12" xfId="1" applyFont="1" applyFill="1" applyBorder="1" applyAlignment="1" applyProtection="1">
      <alignment horizontal="center"/>
      <protection hidden="1"/>
    </xf>
    <xf numFmtId="0" fontId="9" fillId="4" borderId="11" xfId="0" applyFont="1" applyFill="1" applyBorder="1" applyAlignment="1" applyProtection="1">
      <alignment horizontal="center"/>
      <protection hidden="1"/>
    </xf>
    <xf numFmtId="0" fontId="9" fillId="4" borderId="12" xfId="0" applyFont="1" applyFill="1" applyBorder="1" applyAlignment="1" applyProtection="1">
      <alignment horizontal="center"/>
      <protection hidden="1"/>
    </xf>
    <xf numFmtId="165" fontId="9" fillId="4" borderId="9" xfId="1" applyFont="1" applyFill="1" applyBorder="1" applyAlignment="1" applyProtection="1">
      <protection hidden="1"/>
    </xf>
    <xf numFmtId="3" fontId="9" fillId="0" borderId="0" xfId="0" applyNumberFormat="1" applyFont="1" applyAlignment="1" applyProtection="1">
      <alignment horizontal="center"/>
      <protection hidden="1"/>
    </xf>
    <xf numFmtId="0" fontId="7" fillId="0" borderId="19" xfId="0" applyFont="1" applyBorder="1" applyProtection="1">
      <protection hidden="1"/>
    </xf>
    <xf numFmtId="4" fontId="9" fillId="4" borderId="9" xfId="0" applyNumberFormat="1" applyFont="1" applyFill="1" applyBorder="1" applyAlignment="1" applyProtection="1">
      <alignment horizontal="center"/>
      <protection hidden="1"/>
    </xf>
    <xf numFmtId="165" fontId="9" fillId="0" borderId="0" xfId="1" applyFont="1" applyBorder="1" applyAlignment="1" applyProtection="1">
      <alignment horizontal="center"/>
      <protection hidden="1"/>
    </xf>
    <xf numFmtId="0" fontId="9" fillId="0" borderId="0" xfId="0" applyFont="1" applyAlignment="1" applyProtection="1">
      <alignment horizontal="left"/>
      <protection hidden="1"/>
    </xf>
    <xf numFmtId="0" fontId="7" fillId="0" borderId="0" xfId="0" applyFont="1" applyAlignment="1" applyProtection="1">
      <alignment horizontal="right"/>
      <protection hidden="1"/>
    </xf>
    <xf numFmtId="0" fontId="12" fillId="0" borderId="0" xfId="0" applyFont="1" applyAlignment="1" applyProtection="1">
      <alignment horizontal="right"/>
      <protection hidden="1"/>
    </xf>
    <xf numFmtId="3" fontId="7" fillId="4" borderId="18" xfId="0" applyNumberFormat="1" applyFont="1" applyFill="1" applyBorder="1" applyAlignment="1" applyProtection="1">
      <alignment horizontal="center"/>
      <protection hidden="1"/>
    </xf>
    <xf numFmtId="0" fontId="13" fillId="0" borderId="0" xfId="0" applyFont="1" applyProtection="1">
      <protection hidden="1"/>
    </xf>
    <xf numFmtId="3" fontId="13" fillId="4" borderId="20" xfId="0" applyNumberFormat="1" applyFont="1" applyFill="1" applyBorder="1" applyAlignment="1" applyProtection="1">
      <alignment horizontal="center"/>
      <protection hidden="1"/>
    </xf>
    <xf numFmtId="0" fontId="13" fillId="0" borderId="0" xfId="0" applyFont="1" applyAlignment="1" applyProtection="1">
      <alignment horizontal="right"/>
      <protection hidden="1"/>
    </xf>
    <xf numFmtId="3" fontId="14" fillId="0" borderId="0" xfId="0" applyNumberFormat="1" applyFont="1" applyAlignment="1" applyProtection="1">
      <alignment horizontal="center"/>
      <protection hidden="1"/>
    </xf>
    <xf numFmtId="0" fontId="13" fillId="0" borderId="15" xfId="0" applyFont="1" applyBorder="1" applyProtection="1">
      <protection hidden="1"/>
    </xf>
    <xf numFmtId="3" fontId="7" fillId="4" borderId="19" xfId="0" applyNumberFormat="1" applyFont="1" applyFill="1" applyBorder="1" applyAlignment="1" applyProtection="1">
      <alignment horizontal="center"/>
      <protection hidden="1"/>
    </xf>
    <xf numFmtId="165" fontId="7" fillId="0" borderId="0" xfId="1" applyFont="1" applyProtection="1">
      <protection hidden="1"/>
    </xf>
    <xf numFmtId="0" fontId="7" fillId="5" borderId="0" xfId="0" applyFont="1" applyFill="1" applyProtection="1">
      <protection hidden="1"/>
    </xf>
    <xf numFmtId="0" fontId="7" fillId="0" borderId="0" xfId="0" applyFont="1" applyAlignment="1" applyProtection="1">
      <alignment vertical="center"/>
      <protection hidden="1"/>
    </xf>
    <xf numFmtId="165" fontId="7" fillId="4" borderId="18" xfId="1" applyFont="1" applyFill="1" applyBorder="1" applyProtection="1">
      <protection hidden="1"/>
    </xf>
    <xf numFmtId="165" fontId="7" fillId="0" borderId="0" xfId="0" applyNumberFormat="1" applyFont="1" applyProtection="1">
      <protection hidden="1"/>
    </xf>
    <xf numFmtId="165" fontId="12" fillId="4" borderId="20" xfId="0" applyNumberFormat="1" applyFont="1" applyFill="1" applyBorder="1" applyProtection="1">
      <protection hidden="1"/>
    </xf>
    <xf numFmtId="3" fontId="7" fillId="0" borderId="0" xfId="0" applyNumberFormat="1" applyFont="1" applyProtection="1">
      <protection hidden="1"/>
    </xf>
    <xf numFmtId="0" fontId="7" fillId="0" borderId="20" xfId="0" applyFont="1" applyBorder="1" applyProtection="1">
      <protection hidden="1"/>
    </xf>
    <xf numFmtId="165" fontId="7" fillId="4" borderId="20" xfId="1" applyFont="1" applyFill="1" applyBorder="1" applyProtection="1">
      <protection hidden="1"/>
    </xf>
    <xf numFmtId="0" fontId="15" fillId="0" borderId="0" xfId="0" applyFont="1" applyProtection="1">
      <protection hidden="1"/>
    </xf>
    <xf numFmtId="0" fontId="16" fillId="0" borderId="0" xfId="0" applyFont="1" applyProtection="1">
      <protection hidden="1"/>
    </xf>
    <xf numFmtId="165" fontId="12" fillId="3" borderId="20" xfId="1" applyFont="1" applyFill="1" applyBorder="1" applyProtection="1">
      <protection locked="0"/>
    </xf>
    <xf numFmtId="165" fontId="9" fillId="4" borderId="19" xfId="1" applyFont="1" applyFill="1" applyBorder="1" applyProtection="1">
      <protection hidden="1"/>
    </xf>
    <xf numFmtId="0" fontId="9" fillId="3" borderId="11" xfId="0" applyFont="1" applyFill="1" applyBorder="1" applyAlignment="1" applyProtection="1">
      <alignment horizontal="center"/>
      <protection locked="0" hidden="1"/>
    </xf>
    <xf numFmtId="0" fontId="9" fillId="3" borderId="12" xfId="0" applyFont="1" applyFill="1" applyBorder="1" applyAlignment="1" applyProtection="1">
      <alignment horizontal="center"/>
      <protection locked="0" hidden="1"/>
    </xf>
    <xf numFmtId="0" fontId="17" fillId="0" borderId="0" xfId="0" applyFont="1" applyProtection="1">
      <protection hidden="1"/>
    </xf>
    <xf numFmtId="165" fontId="9" fillId="3" borderId="9" xfId="1" applyFont="1" applyFill="1" applyBorder="1" applyProtection="1">
      <protection locked="0" hidden="1"/>
    </xf>
    <xf numFmtId="0" fontId="8" fillId="6" borderId="26" xfId="0" applyFont="1" applyFill="1" applyBorder="1" applyAlignment="1" applyProtection="1">
      <alignment horizontal="center"/>
      <protection hidden="1"/>
    </xf>
    <xf numFmtId="0" fontId="8" fillId="6" borderId="27" xfId="0" applyFont="1" applyFill="1" applyBorder="1" applyAlignment="1" applyProtection="1">
      <alignment horizontal="center"/>
      <protection hidden="1"/>
    </xf>
    <xf numFmtId="0" fontId="9" fillId="6" borderId="11" xfId="0" applyFont="1" applyFill="1" applyBorder="1" applyAlignment="1" applyProtection="1">
      <alignment horizontal="center"/>
      <protection hidden="1"/>
    </xf>
    <xf numFmtId="0" fontId="9" fillId="6" borderId="12" xfId="0" applyFont="1" applyFill="1" applyBorder="1" applyAlignment="1" applyProtection="1">
      <alignment horizontal="center"/>
      <protection hidden="1"/>
    </xf>
    <xf numFmtId="164" fontId="9" fillId="3" borderId="24" xfId="0" applyNumberFormat="1" applyFont="1" applyFill="1" applyBorder="1" applyAlignment="1" applyProtection="1">
      <alignment horizontal="center"/>
      <protection locked="0" hidden="1"/>
    </xf>
    <xf numFmtId="0" fontId="7" fillId="0" borderId="25" xfId="0" applyFont="1" applyBorder="1" applyProtection="1">
      <protection locked="0"/>
    </xf>
    <xf numFmtId="0" fontId="18" fillId="0" borderId="30" xfId="0" applyFont="1" applyBorder="1" applyAlignment="1" applyProtection="1">
      <alignment horizontal="right"/>
      <protection hidden="1"/>
    </xf>
    <xf numFmtId="0" fontId="18" fillId="0" borderId="10" xfId="0" applyFont="1" applyBorder="1" applyAlignment="1" applyProtection="1">
      <alignment horizontal="right"/>
      <protection hidden="1"/>
    </xf>
    <xf numFmtId="165" fontId="7" fillId="3" borderId="18" xfId="1" applyFont="1" applyFill="1" applyBorder="1" applyProtection="1">
      <protection locked="0" hidden="1"/>
    </xf>
    <xf numFmtId="0" fontId="9" fillId="3" borderId="11" xfId="0" applyFont="1" applyFill="1" applyBorder="1" applyAlignment="1" applyProtection="1">
      <alignment horizontal="left"/>
      <protection locked="0"/>
    </xf>
    <xf numFmtId="0" fontId="9" fillId="3" borderId="23" xfId="0" applyFont="1" applyFill="1" applyBorder="1" applyAlignment="1" applyProtection="1">
      <alignment horizontal="left"/>
      <protection locked="0"/>
    </xf>
    <xf numFmtId="0" fontId="9" fillId="3" borderId="31" xfId="0" applyFont="1" applyFill="1" applyBorder="1" applyAlignment="1" applyProtection="1">
      <alignment horizontal="left"/>
      <protection locked="0"/>
    </xf>
    <xf numFmtId="164" fontId="9" fillId="3" borderId="28" xfId="0" applyNumberFormat="1" applyFont="1" applyFill="1" applyBorder="1" applyAlignment="1" applyProtection="1">
      <alignment horizontal="center"/>
      <protection locked="0" hidden="1"/>
    </xf>
    <xf numFmtId="164" fontId="9" fillId="3" borderId="29" xfId="0" applyNumberFormat="1" applyFont="1" applyFill="1" applyBorder="1" applyAlignment="1" applyProtection="1">
      <alignment horizontal="center"/>
      <protection locked="0" hidden="1"/>
    </xf>
    <xf numFmtId="165" fontId="7" fillId="3" borderId="9" xfId="1" applyFont="1" applyFill="1" applyBorder="1" applyProtection="1">
      <protection locked="0" hidden="1"/>
    </xf>
    <xf numFmtId="164" fontId="13" fillId="3" borderId="32" xfId="0" applyNumberFormat="1" applyFont="1" applyFill="1" applyBorder="1" applyAlignment="1" applyProtection="1">
      <alignment horizontal="center"/>
      <protection hidden="1"/>
    </xf>
    <xf numFmtId="0" fontId="13" fillId="3" borderId="33" xfId="0" applyFont="1" applyFill="1" applyBorder="1" applyAlignment="1" applyProtection="1">
      <alignment horizontal="center"/>
      <protection hidden="1"/>
    </xf>
    <xf numFmtId="0" fontId="19" fillId="0" borderId="0" xfId="0" applyFont="1" applyAlignment="1" applyProtection="1">
      <alignment horizontal="right"/>
      <protection hidden="1"/>
    </xf>
    <xf numFmtId="165" fontId="13" fillId="3" borderId="20" xfId="1" applyFont="1" applyFill="1" applyBorder="1" applyProtection="1">
      <protection hidden="1"/>
    </xf>
    <xf numFmtId="0" fontId="20" fillId="0" borderId="0" xfId="0" applyFont="1" applyProtection="1">
      <protection hidden="1"/>
    </xf>
    <xf numFmtId="0" fontId="9" fillId="3" borderId="15" xfId="0" applyFont="1" applyFill="1" applyBorder="1" applyAlignment="1" applyProtection="1">
      <alignment horizontal="left" vertical="top" wrapText="1"/>
      <protection locked="0" hidden="1"/>
    </xf>
    <xf numFmtId="0" fontId="9" fillId="3" borderId="0" xfId="0" applyFont="1" applyFill="1" applyAlignment="1" applyProtection="1">
      <alignment horizontal="left" vertical="top" wrapText="1"/>
      <protection locked="0" hidden="1"/>
    </xf>
    <xf numFmtId="0" fontId="9" fillId="3" borderId="10" xfId="0" applyFont="1" applyFill="1" applyBorder="1" applyAlignment="1" applyProtection="1">
      <alignment horizontal="left" vertical="top" wrapText="1"/>
      <protection locked="0" hidden="1"/>
    </xf>
    <xf numFmtId="0" fontId="7" fillId="0" borderId="0" xfId="0" applyFont="1" applyProtection="1">
      <protection locked="0" hidden="1"/>
    </xf>
    <xf numFmtId="0" fontId="9" fillId="3" borderId="16" xfId="0" applyFont="1" applyFill="1" applyBorder="1" applyAlignment="1" applyProtection="1">
      <alignment horizontal="left" vertical="top" wrapText="1"/>
      <protection locked="0" hidden="1"/>
    </xf>
    <xf numFmtId="0" fontId="9" fillId="3" borderId="17" xfId="0" applyFont="1" applyFill="1" applyBorder="1" applyAlignment="1" applyProtection="1">
      <alignment horizontal="left" vertical="top" wrapText="1"/>
      <protection locked="0" hidden="1"/>
    </xf>
    <xf numFmtId="0" fontId="9" fillId="3" borderId="22" xfId="0" applyFont="1" applyFill="1" applyBorder="1" applyAlignment="1" applyProtection="1">
      <alignment horizontal="left" vertical="top" wrapText="1"/>
      <protection locked="0" hidden="1"/>
    </xf>
    <xf numFmtId="0" fontId="10" fillId="0" borderId="0" xfId="0" applyFont="1" applyAlignment="1" applyProtection="1">
      <alignment wrapText="1"/>
      <protection hidden="1"/>
    </xf>
    <xf numFmtId="165" fontId="7" fillId="0" borderId="0" xfId="0" applyNumberFormat="1" applyFont="1" applyAlignment="1" applyProtection="1">
      <alignment horizontal="left"/>
      <protection hidden="1"/>
    </xf>
    <xf numFmtId="165" fontId="21" fillId="0" borderId="15" xfId="0" applyNumberFormat="1" applyFont="1" applyBorder="1" applyAlignment="1" applyProtection="1">
      <alignment horizontal="left" vertical="top" wrapText="1"/>
      <protection hidden="1"/>
    </xf>
    <xf numFmtId="165" fontId="21" fillId="0" borderId="0" xfId="0" applyNumberFormat="1" applyFont="1" applyAlignment="1" applyProtection="1">
      <alignment horizontal="left" vertical="top" wrapText="1"/>
      <protection hidden="1"/>
    </xf>
    <xf numFmtId="0" fontId="22" fillId="0" borderId="0" xfId="0" applyFont="1" applyProtection="1">
      <protection hidden="1"/>
    </xf>
    <xf numFmtId="0" fontId="22" fillId="0" borderId="0" xfId="0" applyFont="1" applyAlignment="1" applyProtection="1">
      <alignment horizontal="left"/>
      <protection hidden="1"/>
    </xf>
    <xf numFmtId="0" fontId="9" fillId="0" borderId="0" xfId="0" applyFont="1" applyAlignment="1" applyProtection="1">
      <alignment horizontal="left" indent="1"/>
      <protection hidden="1"/>
    </xf>
    <xf numFmtId="14" fontId="9" fillId="3" borderId="11" xfId="0" applyNumberFormat="1" applyFont="1" applyFill="1" applyBorder="1" applyAlignment="1" applyProtection="1">
      <alignment horizontal="left" vertical="center"/>
      <protection locked="0" hidden="1"/>
    </xf>
    <xf numFmtId="14" fontId="9" fillId="3" borderId="12" xfId="0" applyNumberFormat="1" applyFont="1" applyFill="1" applyBorder="1" applyAlignment="1" applyProtection="1">
      <alignment horizontal="left" vertical="center"/>
      <protection locked="0" hidden="1"/>
    </xf>
    <xf numFmtId="0" fontId="9" fillId="3" borderId="11" xfId="0" applyFont="1" applyFill="1" applyBorder="1" applyProtection="1">
      <protection locked="0" hidden="1"/>
    </xf>
    <xf numFmtId="0" fontId="9" fillId="3" borderId="23" xfId="0" applyFont="1" applyFill="1" applyBorder="1" applyProtection="1">
      <protection locked="0" hidden="1"/>
    </xf>
    <xf numFmtId="0" fontId="9" fillId="3" borderId="12" xfId="0" applyFont="1" applyFill="1" applyBorder="1" applyProtection="1">
      <protection locked="0" hidden="1"/>
    </xf>
    <xf numFmtId="14" fontId="7" fillId="0" borderId="0" xfId="0" applyNumberFormat="1" applyFont="1" applyAlignment="1" applyProtection="1">
      <alignment horizontal="left" vertical="center"/>
      <protection hidden="1"/>
    </xf>
    <xf numFmtId="0" fontId="7" fillId="0" borderId="0" xfId="0" applyFont="1" applyAlignment="1" applyProtection="1">
      <alignment horizontal="right" vertical="justify"/>
      <protection hidden="1"/>
    </xf>
    <xf numFmtId="0" fontId="7" fillId="3" borderId="13" xfId="0" applyFont="1" applyFill="1" applyBorder="1" applyAlignment="1" applyProtection="1">
      <alignment horizontal="center"/>
      <protection hidden="1"/>
    </xf>
    <xf numFmtId="0" fontId="7" fillId="3" borderId="14" xfId="0" applyFont="1" applyFill="1" applyBorder="1" applyAlignment="1" applyProtection="1">
      <alignment horizontal="center"/>
      <protection hidden="1"/>
    </xf>
    <xf numFmtId="0" fontId="7" fillId="3" borderId="21" xfId="0" applyFont="1" applyFill="1" applyBorder="1" applyAlignment="1" applyProtection="1">
      <alignment horizontal="center"/>
      <protection hidden="1"/>
    </xf>
    <xf numFmtId="0" fontId="7" fillId="3" borderId="16" xfId="0" applyFont="1" applyFill="1" applyBorder="1" applyAlignment="1" applyProtection="1">
      <alignment horizontal="center"/>
      <protection hidden="1"/>
    </xf>
    <xf numFmtId="0" fontId="7" fillId="3" borderId="17" xfId="0" applyFont="1" applyFill="1" applyBorder="1" applyAlignment="1" applyProtection="1">
      <alignment horizontal="center"/>
      <protection hidden="1"/>
    </xf>
    <xf numFmtId="0" fontId="7" fillId="3" borderId="22" xfId="0" applyFont="1" applyFill="1" applyBorder="1" applyAlignment="1" applyProtection="1">
      <alignment horizontal="center"/>
      <protection hidden="1"/>
    </xf>
    <xf numFmtId="0" fontId="7" fillId="2" borderId="0" xfId="0" applyFont="1" applyFill="1"/>
    <xf numFmtId="0" fontId="6" fillId="2" borderId="0" xfId="0" applyFont="1" applyFill="1"/>
    <xf numFmtId="0" fontId="7" fillId="0" borderId="0" xfId="0" applyFont="1"/>
    <xf numFmtId="0" fontId="9" fillId="2" borderId="0" xfId="0" applyFont="1" applyFill="1"/>
    <xf numFmtId="0" fontId="23" fillId="2" borderId="1" xfId="0" applyFont="1" applyFill="1" applyBorder="1"/>
    <xf numFmtId="0" fontId="23" fillId="2" borderId="2" xfId="0" applyFont="1" applyFill="1" applyBorder="1"/>
    <xf numFmtId="0" fontId="24" fillId="2" borderId="3" xfId="0" applyFont="1" applyFill="1" applyBorder="1"/>
    <xf numFmtId="0" fontId="7" fillId="2" borderId="4" xfId="0" applyFont="1" applyFill="1" applyBorder="1"/>
    <xf numFmtId="0" fontId="25" fillId="2" borderId="4" xfId="0" applyFont="1" applyFill="1" applyBorder="1"/>
    <xf numFmtId="0" fontId="25" fillId="2" borderId="0" xfId="0" applyFont="1" applyFill="1"/>
    <xf numFmtId="0" fontId="24" fillId="2" borderId="5" xfId="0" applyFont="1" applyFill="1" applyBorder="1"/>
    <xf numFmtId="0" fontId="26" fillId="2" borderId="4" xfId="2" applyFont="1" applyFill="1" applyBorder="1" applyAlignment="1" applyProtection="1"/>
    <xf numFmtId="0" fontId="26" fillId="2" borderId="0" xfId="2" applyFont="1" applyFill="1" applyBorder="1" applyAlignment="1" applyProtection="1"/>
    <xf numFmtId="0" fontId="26" fillId="2" borderId="6" xfId="2" applyFont="1" applyFill="1" applyBorder="1" applyAlignment="1" applyProtection="1"/>
    <xf numFmtId="0" fontId="26" fillId="2" borderId="7" xfId="2" applyFont="1" applyFill="1" applyBorder="1" applyAlignment="1" applyProtection="1"/>
    <xf numFmtId="0" fontId="24" fillId="2" borderId="8" xfId="0" applyFont="1" applyFill="1" applyBorder="1"/>
    <xf numFmtId="0" fontId="24" fillId="2" borderId="0" xfId="0" applyFont="1" applyFill="1"/>
    <xf numFmtId="0" fontId="8" fillId="2" borderId="0" xfId="0" applyFont="1" applyFill="1"/>
    <xf numFmtId="0" fontId="22" fillId="2" borderId="0" xfId="0" applyFont="1" applyFill="1"/>
    <xf numFmtId="0" fontId="27" fillId="2" borderId="0" xfId="0" applyFont="1" applyFill="1"/>
  </cellXfs>
  <cellStyles count="3">
    <cellStyle name="Euro" xfId="1" xr:uid="{00000000-0005-0000-0000-000000000000}"/>
    <cellStyle name="Hyperlink" xfId="2"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9525</xdr:rowOff>
    </xdr:from>
    <xdr:to>
      <xdr:col>9</xdr:col>
      <xdr:colOff>733425</xdr:colOff>
      <xdr:row>61</xdr:row>
      <xdr:rowOff>95250</xdr:rowOff>
    </xdr:to>
    <xdr:sp macro="" textlink="">
      <xdr:nvSpPr>
        <xdr:cNvPr id="2049" name="Text Box 1">
          <a:extLst>
            <a:ext uri="{FF2B5EF4-FFF2-40B4-BE49-F238E27FC236}">
              <a16:creationId xmlns:a16="http://schemas.microsoft.com/office/drawing/2014/main" id="{00000000-0008-0000-0100-000001080000}"/>
            </a:ext>
          </a:extLst>
        </xdr:cNvPr>
        <xdr:cNvSpPr txBox="1">
          <a:spLocks noChangeArrowheads="1"/>
        </xdr:cNvSpPr>
      </xdr:nvSpPr>
      <xdr:spPr bwMode="auto">
        <a:xfrm>
          <a:off x="66675" y="9525"/>
          <a:ext cx="6153150" cy="99631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t" upright="1"/>
        <a:lstStyle/>
        <a:p>
          <a:pPr algn="l" rtl="0">
            <a:defRPr sz="1000"/>
          </a:pPr>
          <a:r>
            <a:rPr lang="nl-NL" sz="1200" b="1" i="0" u="none" strike="noStrike" baseline="0">
              <a:solidFill>
                <a:srgbClr val="000000"/>
              </a:solidFill>
              <a:latin typeface="Figtree" pitchFamily="2" charset="0"/>
              <a:ea typeface="Tahoma"/>
              <a:cs typeface="Tahoma"/>
            </a:rPr>
            <a:t>Cafetariasysteem voor VGS-scholen</a:t>
          </a:r>
          <a:endParaRPr lang="nl-NL" sz="1000" b="1" i="0" u="none" strike="noStrike" baseline="0">
            <a:solidFill>
              <a:srgbClr val="000000"/>
            </a:solidFill>
            <a:latin typeface="Figtree" pitchFamily="2" charset="0"/>
            <a:ea typeface="Tahoma"/>
            <a:cs typeface="Tahoma"/>
          </a:endParaRPr>
        </a:p>
        <a:p>
          <a:pPr algn="l" rtl="0">
            <a:defRPr sz="1000"/>
          </a:pPr>
          <a:endParaRPr lang="nl-NL" sz="1000" b="1" i="0" u="none" strike="noStrike" baseline="0">
            <a:solidFill>
              <a:srgbClr val="000000"/>
            </a:solidFill>
            <a:latin typeface="Figtree" pitchFamily="2" charset="0"/>
            <a:ea typeface="Tahoma"/>
            <a:cs typeface="Tahoma"/>
          </a:endParaRPr>
        </a:p>
        <a:p>
          <a:pPr algn="l" rtl="0">
            <a:defRPr sz="1000"/>
          </a:pPr>
          <a:r>
            <a:rPr lang="nl-NL" sz="1000" b="0" i="0" u="sng" strike="noStrike" baseline="0">
              <a:solidFill>
                <a:srgbClr val="000000"/>
              </a:solidFill>
              <a:latin typeface="Figtree" pitchFamily="2" charset="0"/>
              <a:ea typeface="Tahoma"/>
              <a:cs typeface="Tahoma"/>
            </a:rPr>
            <a:t>A</a:t>
          </a:r>
          <a:r>
            <a:rPr lang="nl-NL" sz="1000" b="1" i="0" u="sng" strike="noStrike" baseline="0">
              <a:solidFill>
                <a:srgbClr val="000000"/>
              </a:solidFill>
              <a:latin typeface="Figtree" pitchFamily="2" charset="0"/>
              <a:ea typeface="Tahoma"/>
              <a:cs typeface="Tahoma"/>
            </a:rPr>
            <a:t>. </a:t>
          </a:r>
          <a:r>
            <a:rPr lang="nl-NL" sz="1000" b="0" i="0" u="sng" strike="noStrike" baseline="0">
              <a:solidFill>
                <a:srgbClr val="000000"/>
              </a:solidFill>
              <a:latin typeface="Figtree" pitchFamily="2" charset="0"/>
              <a:ea typeface="Tahoma"/>
              <a:cs typeface="Tahoma"/>
            </a:rPr>
            <a:t>Algemeen</a:t>
          </a:r>
          <a:endParaRPr lang="nl-NL" sz="1000" b="1"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Door gebruik te maken van het cafetariasysteem m.b.t. reiskosten kan een fiscaal voordeel worden behaald. Dit voordeel kan alleen behaald worden als de verstrekte vergoeding reiskosten woning-werk lager is dan € 0,23 per kilometer voor woon-werk verkeer. In het primair onderwijs is dit in de meeste gevallen lager dan € 0,23 per kilometer, dus kan dit interessant zijn. Naarmate de afstand woning-werk groter is, wordt ook het voordeel groter. Verder bepaalt het belastingtarief van de werknemer de hoogte van het voordeel, dit varieert van ongeveer 5% tot ruim 50%, afhankelijk van de hoogte van het inkomen.</a:t>
          </a:r>
        </a:p>
        <a:p>
          <a:pPr algn="l" rtl="0">
            <a:defRPr sz="1000"/>
          </a:pPr>
          <a:r>
            <a:rPr lang="nl-NL" sz="1000" b="0" i="0" u="none" strike="noStrike" baseline="0">
              <a:solidFill>
                <a:srgbClr val="000000"/>
              </a:solidFill>
              <a:latin typeface="Figtree" pitchFamily="2" charset="0"/>
              <a:ea typeface="Tahoma"/>
              <a:cs typeface="Tahoma"/>
            </a:rPr>
            <a:t>Indien een werkgever besluit om de werknemers deel te laten nemen aan deze regeling, dient dit voor het personeel (minimaal 75%) open te staan. Dit wordt onder aspecten voor de werkgever verder toegelicht.</a:t>
          </a:r>
        </a:p>
        <a:p>
          <a:pPr algn="l" rtl="0">
            <a:defRPr sz="1000"/>
          </a:pPr>
          <a:r>
            <a:rPr lang="nl-NL" sz="1000" b="0" i="0" u="none" strike="noStrike" baseline="0">
              <a:solidFill>
                <a:srgbClr val="000000"/>
              </a:solidFill>
              <a:latin typeface="Figtree" pitchFamily="2" charset="0"/>
              <a:ea typeface="Tahoma"/>
              <a:cs typeface="Tahoma"/>
            </a:rPr>
            <a:t>Indien een werknemer besluit deel te nemen aan deze regeling kan dit een lagere grondslag van SV-loon (o.a. Ziektewet, WAZO, WIA en WW) tot gevolg hebben. Dit kan dan leiden tot een lagere uitkering in de toekomst. Dit is voor rekening en risico van de werknemer. Een werknemer dient voor dat deelgenomen wordt, dit goed te overwegen voor zijn eigen persoonlijke situatie. </a:t>
          </a:r>
        </a:p>
        <a:p>
          <a:pPr algn="l" rtl="0">
            <a:defRPr sz="1000"/>
          </a:pPr>
          <a:r>
            <a:rPr lang="nl-NL" sz="1000" b="0" i="0" u="none" strike="noStrike" baseline="0">
              <a:solidFill>
                <a:srgbClr val="000000"/>
              </a:solidFill>
              <a:latin typeface="Figtree" pitchFamily="2" charset="0"/>
              <a:ea typeface="Tahoma"/>
              <a:cs typeface="Tahoma"/>
            </a:rPr>
            <a:t>Hoewel vanuit beloningsbeleid het openstellen van deelname aan deze regeling voor werknemers aantrekkelijk is, dient wel bedacht te worden dat de administratieve last van deze regeling niet gering is. Als een werkgever besluit om deze regeling open te stellen voor het personeel is het aan te bevelen vooraf te inventariseren hoeveel werknemers van deze regeling gebruik kunnen maken en welke werkzaamheden er verricht moeten worden.</a:t>
          </a:r>
        </a:p>
        <a:p>
          <a:pPr algn="l" rtl="0">
            <a:defRPr sz="1000"/>
          </a:pPr>
          <a:r>
            <a:rPr lang="nl-NL" sz="1000" b="0" i="0" u="none" strike="noStrike" baseline="0">
              <a:solidFill>
                <a:srgbClr val="000000"/>
              </a:solidFill>
              <a:latin typeface="Figtree" pitchFamily="2" charset="0"/>
              <a:ea typeface="Tahoma"/>
              <a:cs typeface="Tahoma"/>
            </a:rPr>
            <a:t>Fiscaal bezien dient verrekening plaats te vinden binnen het kalenderjaar waar de vergoeding op betrekking heeft. Dit betekent dat normaal vóór de sluitingsdatum van mei (bij verrekening van vakantiegeld) of december, de complete gegevens aangeleverd moeten zijn bij het administratiekantoor. Een verrekening met terugwerkende kracht is niet mogelijk.</a:t>
          </a:r>
        </a:p>
        <a:p>
          <a:pPr algn="l" rtl="0">
            <a:defRPr sz="1000"/>
          </a:pPr>
          <a:r>
            <a:rPr lang="nl-NL" sz="1000" b="0" i="0" u="none" strike="noStrike" baseline="0">
              <a:solidFill>
                <a:srgbClr val="000000"/>
              </a:solidFill>
              <a:latin typeface="Figtree" pitchFamily="2" charset="0"/>
              <a:ea typeface="Tahoma"/>
              <a:cs typeface="Tahoma"/>
            </a:rPr>
            <a:t>Bij de totstandkoming van dit cafetariasysteem is de regelgeving van Belastingdienst, UWV en ABP betrokken. Hoewel de VGS dit op de meest zorgvuldige wijze heeft gedaan, kan zij niet door werkgevers en/of werknemers aansprakelijk gesteld worden voor eventuele onjuistheden in de uitgewerkte modellen. </a:t>
          </a:r>
        </a:p>
        <a:p>
          <a:pPr algn="l" rtl="0">
            <a:defRPr sz="1000"/>
          </a:pPr>
          <a:r>
            <a:rPr lang="nl-NL" sz="1000" b="0" i="0" u="none" strike="noStrike" baseline="0">
              <a:solidFill>
                <a:srgbClr val="000000"/>
              </a:solidFill>
              <a:latin typeface="Figtree" pitchFamily="2" charset="0"/>
              <a:ea typeface="Tahoma"/>
              <a:cs typeface="Tahoma"/>
            </a:rPr>
            <a:t>Hieronder wordt de regeling verder uitgewerkt.</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sng" strike="noStrike" baseline="0">
              <a:solidFill>
                <a:srgbClr val="000000"/>
              </a:solidFill>
              <a:latin typeface="Figtree" pitchFamily="2" charset="0"/>
              <a:ea typeface="Tahoma"/>
              <a:cs typeface="Tahoma"/>
            </a:rPr>
            <a:t>B. Aspecten voor de werkgever</a:t>
          </a:r>
        </a:p>
        <a:p>
          <a:pPr algn="l" rtl="0">
            <a:defRPr sz="1000"/>
          </a:pPr>
          <a:r>
            <a:rPr lang="nl-NL" sz="1000" b="0" i="0" u="none" strike="noStrike" baseline="0">
              <a:solidFill>
                <a:srgbClr val="000000"/>
              </a:solidFill>
              <a:latin typeface="Figtree" pitchFamily="2" charset="0"/>
              <a:ea typeface="Tahoma"/>
              <a:cs typeface="Tahoma"/>
            </a:rPr>
            <a:t>1. Een werkgever kan besluiten om het cafetariasysteem in te voeren. Het is echter geen verplichting. Ook kan de werknemer dit niet afdwingen. Vanuit het perspectief om de werknemer een zo aantrekkelijk mogelijk pakket arbeidsvoorwaarden te bieden is het aan te bevelen. Daar staan echter ook zwaardere administratieve lasten tegenover.</a:t>
          </a:r>
        </a:p>
        <a:p>
          <a:pPr algn="l" rtl="0">
            <a:defRPr sz="1000"/>
          </a:pPr>
          <a:r>
            <a:rPr lang="nl-NL" sz="1000" b="0" i="0" u="none" strike="noStrike" baseline="0">
              <a:solidFill>
                <a:srgbClr val="000000"/>
              </a:solidFill>
              <a:latin typeface="Figtree" pitchFamily="2" charset="0"/>
              <a:ea typeface="Tahoma"/>
              <a:cs typeface="Tahoma"/>
            </a:rPr>
            <a:t>2. De werkgever dient een besluit te nemen t.a.v. de minimale afstand woon-werkverkeer waarbij deelgenomen kan worden aan deze regeling, b.v. 5 kilometer of een minimaal aantal kilometers woon-werkverkeer van 30 kilometer per week (b.v. 5 dagen à 3 km enkele reis x 2 -heen en terugreis-). Door de afstand c.q. het aantal kilometers per week niet te laag te kiezen, wordt voorkomen dat situaties die een gering fiscaal voordeel opleveren, leiden tot een behoorlijke verzwaring van de administratieve lasten. </a:t>
          </a:r>
        </a:p>
        <a:p>
          <a:pPr algn="l" rtl="0">
            <a:defRPr sz="1000"/>
          </a:pPr>
          <a:r>
            <a:rPr lang="nl-NL" sz="1000" b="0" i="0" u="none" strike="noStrike" baseline="0">
              <a:solidFill>
                <a:srgbClr val="000000"/>
              </a:solidFill>
              <a:latin typeface="Figtree" pitchFamily="2" charset="0"/>
              <a:ea typeface="Tahoma"/>
              <a:cs typeface="Tahoma"/>
            </a:rPr>
            <a:t>3. De regeling dient voor 75% van het personeel open te staan. Dat wil niet zeggen dat er in die mate ook gebruik van gemaakt moet worden of dat men voor deze regeling in aanmerking komt, b.v. een werknemer die op 200 meter afstand van de school woont, kan niet van de regeling gebruik maken omdat er geen sprake is van substantieel woon-werk verkeer. Indien niet aan deze 75% wordt voldaan, door het b.v. alleen open te stellen voor een bepaalde categorie werknemers, zal de fiscus bij een controle de regeling ongeldig verklaren en de gedane verrekeningen laten corrigeren dan wel een boete opleggen.</a:t>
          </a:r>
        </a:p>
        <a:p>
          <a:pPr algn="l" rtl="0">
            <a:defRPr sz="1000"/>
          </a:pPr>
          <a:r>
            <a:rPr lang="nl-NL" sz="1000" b="0" i="0" u="none" strike="noStrike" baseline="0">
              <a:solidFill>
                <a:srgbClr val="000000"/>
              </a:solidFill>
              <a:latin typeface="Figtree" pitchFamily="2" charset="0"/>
              <a:ea typeface="Tahoma"/>
              <a:cs typeface="Tahoma"/>
            </a:rPr>
            <a:t>4. Per kalenderjaar kan gebruik gemaakt worden van deze regeling. Het is niet mogelijk om dit te regelen voor toekomende jaren. De fiscus eist dat per jaar dit wordt overeengekomen tussen werkgever en werknemer. </a:t>
          </a:r>
        </a:p>
        <a:p>
          <a:pPr algn="l" rtl="0">
            <a:defRPr sz="1000"/>
          </a:pPr>
          <a:r>
            <a:rPr lang="nl-NL" sz="1000" b="0" i="0" u="none" strike="noStrike" baseline="0">
              <a:solidFill>
                <a:srgbClr val="000000"/>
              </a:solidFill>
              <a:latin typeface="Figtree" pitchFamily="2" charset="0"/>
              <a:ea typeface="Tahoma"/>
              <a:cs typeface="Tahoma"/>
            </a:rPr>
            <a:t>5. De regeling dient door de werkgever schriftelijk te worden vastgelegd. Hierin dient o.a. te staan:</a:t>
          </a:r>
        </a:p>
        <a:p>
          <a:pPr algn="l" rtl="0">
            <a:defRPr sz="1000"/>
          </a:pPr>
          <a:r>
            <a:rPr lang="nl-NL" sz="1000" b="0" i="0" u="none" strike="noStrike" baseline="0">
              <a:solidFill>
                <a:srgbClr val="000000"/>
              </a:solidFill>
              <a:latin typeface="Figtree" pitchFamily="2" charset="0"/>
              <a:ea typeface="Tahoma"/>
              <a:cs typeface="Tahoma"/>
            </a:rPr>
            <a:t>a. Wie voor de regeling in aanmerking kan komen.</a:t>
          </a:r>
        </a:p>
        <a:p>
          <a:pPr algn="l" rtl="0">
            <a:defRPr sz="1000"/>
          </a:pPr>
          <a:r>
            <a:rPr lang="nl-NL" sz="1000" b="0" i="0" u="none" strike="noStrike" baseline="0">
              <a:solidFill>
                <a:srgbClr val="000000"/>
              </a:solidFill>
              <a:latin typeface="Figtree" pitchFamily="2" charset="0"/>
              <a:ea typeface="Tahoma"/>
              <a:cs typeface="Tahoma"/>
            </a:rPr>
            <a:t>b. Welke looncomponenten verrekend kunnen worden en tot welke bedragen.</a:t>
          </a:r>
        </a:p>
        <a:p>
          <a:pPr algn="l" rtl="0">
            <a:defRPr sz="1000"/>
          </a:pPr>
          <a:r>
            <a:rPr lang="nl-NL" sz="1000" b="0" i="0" u="none" strike="noStrike" baseline="0">
              <a:solidFill>
                <a:srgbClr val="000000"/>
              </a:solidFill>
              <a:latin typeface="Figtree" pitchFamily="2" charset="0"/>
              <a:ea typeface="Tahoma"/>
              <a:cs typeface="Tahoma"/>
            </a:rPr>
            <a:t>c. Hoe de overeenkomst met de werknemer wordt vastgelegd. Zie ook aspecten voor de werknemer.</a:t>
          </a:r>
        </a:p>
        <a:p>
          <a:pPr algn="l" rtl="0">
            <a:defRPr sz="1000"/>
          </a:pPr>
          <a:r>
            <a:rPr lang="nl-NL" sz="1000" b="0" i="0" u="none" strike="noStrike" baseline="0">
              <a:solidFill>
                <a:srgbClr val="000000"/>
              </a:solidFill>
              <a:latin typeface="Figtree" pitchFamily="2" charset="0"/>
              <a:ea typeface="Tahoma"/>
              <a:cs typeface="Tahoma"/>
            </a:rPr>
            <a:t>d. Met ingang van welk jaar de regeling openstaat voor het personeel. Een regeling met terugwerkende kracht vóór 1 januari van het huidige kalenderjaar is niet mogelijk. </a:t>
          </a:r>
        </a:p>
        <a:p>
          <a:pPr algn="l" rtl="0">
            <a:defRPr sz="1000"/>
          </a:pPr>
          <a:r>
            <a:rPr lang="nl-NL" sz="1000" b="0" i="0" u="none" strike="noStrike" baseline="0">
              <a:solidFill>
                <a:srgbClr val="000000"/>
              </a:solidFill>
              <a:latin typeface="Figtree" pitchFamily="2" charset="0"/>
              <a:ea typeface="Tahoma"/>
              <a:cs typeface="Tahoma"/>
            </a:rPr>
            <a:t>e. Er mag niet meer dan 30% van het bruto jaarsalaris worden verrekend.</a:t>
          </a:r>
        </a:p>
        <a:p>
          <a:pPr algn="l" rtl="0">
            <a:defRPr sz="1000"/>
          </a:pPr>
          <a:r>
            <a:rPr lang="nl-NL" sz="1000" b="0" i="0" u="none" strike="noStrike" baseline="0">
              <a:solidFill>
                <a:srgbClr val="000000"/>
              </a:solidFill>
              <a:latin typeface="Figtree" pitchFamily="2" charset="0"/>
              <a:ea typeface="Tahoma"/>
              <a:cs typeface="Tahoma"/>
            </a:rPr>
            <a:t>f. Het bruto loon mag door verrekening niet lager worden dan het wettelijk minimumloon en vakantiegeld.</a:t>
          </a:r>
        </a:p>
        <a:p>
          <a:pPr algn="l" rtl="0">
            <a:defRPr sz="1000"/>
          </a:pPr>
          <a:r>
            <a:rPr lang="nl-NL" sz="1000" b="0" i="0" u="none" strike="noStrike" baseline="0">
              <a:solidFill>
                <a:srgbClr val="000000"/>
              </a:solidFill>
              <a:latin typeface="Figtree" pitchFamily="2" charset="0"/>
              <a:ea typeface="Tahoma"/>
              <a:cs typeface="Tahoma"/>
            </a:rPr>
            <a:t>g. Wie verantwoordelijk is voor de juistheid van de aangeleverde informatie.</a:t>
          </a:r>
        </a:p>
        <a:p>
          <a:pPr algn="l" rtl="0">
            <a:defRPr sz="1000"/>
          </a:pPr>
          <a:r>
            <a:rPr lang="nl-NL" sz="1000" b="0" i="0" u="none" strike="noStrike" baseline="0">
              <a:solidFill>
                <a:srgbClr val="000000"/>
              </a:solidFill>
              <a:latin typeface="Figtree" pitchFamily="2" charset="0"/>
              <a:ea typeface="Tahoma"/>
              <a:cs typeface="Tahoma"/>
            </a:rPr>
            <a:t>h. Hoe omgegaan wordt met een eventuele correctie achteraf van de Belastingdienst n.a.v. een Belastingcontrole.</a:t>
          </a:r>
        </a:p>
        <a:p>
          <a:pPr algn="l" rtl="0">
            <a:defRPr sz="1000"/>
          </a:pPr>
          <a:r>
            <a:rPr lang="nl-NL" sz="1000" b="0" i="0" u="none" strike="noStrike" baseline="0">
              <a:solidFill>
                <a:srgbClr val="000000"/>
              </a:solidFill>
              <a:latin typeface="Figtree" pitchFamily="2" charset="0"/>
              <a:ea typeface="Tahoma"/>
              <a:cs typeface="Tahoma"/>
            </a:rPr>
            <a:t>i. Hoe omgegaan wordt met de regeling indien de regelgeving (fiscaal en/of CAO) op dit punt wijzigt.</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xdr:txBody>
    </xdr:sp>
    <xdr:clientData/>
  </xdr:twoCellAnchor>
  <xdr:twoCellAnchor>
    <xdr:from>
      <xdr:col>0</xdr:col>
      <xdr:colOff>38100</xdr:colOff>
      <xdr:row>62</xdr:row>
      <xdr:rowOff>76200</xdr:rowOff>
    </xdr:from>
    <xdr:to>
      <xdr:col>9</xdr:col>
      <xdr:colOff>733425</xdr:colOff>
      <xdr:row>116</xdr:row>
      <xdr:rowOff>104775</xdr:rowOff>
    </xdr:to>
    <xdr:sp macro="" textlink="">
      <xdr:nvSpPr>
        <xdr:cNvPr id="2051" name="Text Box 3">
          <a:extLst>
            <a:ext uri="{FF2B5EF4-FFF2-40B4-BE49-F238E27FC236}">
              <a16:creationId xmlns:a16="http://schemas.microsoft.com/office/drawing/2014/main" id="{00000000-0008-0000-0100-000003080000}"/>
            </a:ext>
          </a:extLst>
        </xdr:cNvPr>
        <xdr:cNvSpPr txBox="1">
          <a:spLocks noChangeArrowheads="1"/>
        </xdr:cNvSpPr>
      </xdr:nvSpPr>
      <xdr:spPr bwMode="auto">
        <a:xfrm>
          <a:off x="38100" y="10115550"/>
          <a:ext cx="6181725" cy="8772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nl-NL" sz="1000" b="0" i="0" u="none" strike="noStrike" baseline="0">
              <a:solidFill>
                <a:srgbClr val="000000"/>
              </a:solidFill>
              <a:latin typeface="Figtree" pitchFamily="2" charset="0"/>
              <a:ea typeface="Tahoma"/>
              <a:cs typeface="Tahoma"/>
            </a:rPr>
            <a:t>6. De regeling dient aan de werknemers vooraf schriftelijk bekend te zijn gemaakt middels publicatie van het reglement van de werkgever over dit onderwerp.</a:t>
          </a:r>
          <a:endParaRPr lang="nl-NL" sz="1000" b="0" i="0" u="sng" strike="noStrike" baseline="0">
            <a:solidFill>
              <a:srgbClr val="000000"/>
            </a:solidFill>
            <a:latin typeface="Figtree" pitchFamily="2" charset="0"/>
            <a:cs typeface="Arial"/>
          </a:endParaRPr>
        </a:p>
        <a:p>
          <a:pPr algn="l" rtl="0">
            <a:defRPr sz="1000"/>
          </a:pPr>
          <a:endParaRPr lang="nl-NL" sz="1000" b="0" i="0" u="sng" strike="noStrike" baseline="0">
            <a:solidFill>
              <a:srgbClr val="000000"/>
            </a:solidFill>
            <a:latin typeface="Figtree" pitchFamily="2" charset="0"/>
            <a:cs typeface="Arial"/>
          </a:endParaRPr>
        </a:p>
        <a:p>
          <a:pPr algn="l" rtl="0">
            <a:defRPr sz="1000"/>
          </a:pPr>
          <a:endParaRPr lang="nl-NL" sz="1000" b="0" i="0" u="sng" strike="noStrike" baseline="0">
            <a:solidFill>
              <a:srgbClr val="000000"/>
            </a:solidFill>
            <a:latin typeface="Figtree" pitchFamily="2" charset="0"/>
            <a:cs typeface="Arial"/>
          </a:endParaRPr>
        </a:p>
        <a:p>
          <a:pPr algn="l" rtl="0">
            <a:defRPr sz="1000"/>
          </a:pPr>
          <a:r>
            <a:rPr lang="nl-NL" sz="1000" b="0" i="0" u="sng" strike="noStrike" baseline="0">
              <a:solidFill>
                <a:srgbClr val="000000"/>
              </a:solidFill>
              <a:latin typeface="Figtree" pitchFamily="2" charset="0"/>
              <a:ea typeface="Tahoma"/>
              <a:cs typeface="Tahoma"/>
            </a:rPr>
            <a:t>C. Aspecten voor de werknemer:</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1. De regeling heeft een aantrekkelijk karakter. Deelname aan de regeling kan leiden tot een hoger netto loon. Hiervoor worden </a:t>
          </a:r>
          <a:r>
            <a:rPr lang="nl-NL" sz="1000" b="0" i="0" u="sng" strike="noStrike" baseline="0">
              <a:solidFill>
                <a:srgbClr val="000000"/>
              </a:solidFill>
              <a:latin typeface="Figtree" pitchFamily="2" charset="0"/>
              <a:ea typeface="Tahoma"/>
              <a:cs typeface="Tahoma"/>
            </a:rPr>
            <a:t>toekomstige</a:t>
          </a:r>
          <a:r>
            <a:rPr lang="nl-NL" sz="1000" b="0" i="0" u="none" strike="noStrike" baseline="0">
              <a:solidFill>
                <a:srgbClr val="000000"/>
              </a:solidFill>
              <a:latin typeface="Figtree" pitchFamily="2" charset="0"/>
              <a:ea typeface="Tahoma"/>
              <a:cs typeface="Tahoma"/>
            </a:rPr>
            <a:t> (=nog niet uitbetaalde) bruto looncomponenten 'ingeruild'. Dit kan zijn: eindejaarsuitkering, vakantiegeld en bruto maandloon. Wanneer de verrekening in december plaatsvindt, is het dus niet (meer) mogelijk om uitbetaald vakantiegeld uit te ruilen en bruto maandloon tot en met november van dat jaar.</a:t>
          </a:r>
        </a:p>
        <a:p>
          <a:pPr algn="l" rtl="0">
            <a:defRPr sz="1000"/>
          </a:pPr>
          <a:r>
            <a:rPr lang="nl-NL" sz="1000" b="0" i="0" u="none" strike="noStrike" baseline="0">
              <a:solidFill>
                <a:srgbClr val="000000"/>
              </a:solidFill>
              <a:latin typeface="Figtree" pitchFamily="2" charset="0"/>
              <a:ea typeface="Tahoma"/>
              <a:cs typeface="Tahoma"/>
            </a:rPr>
            <a:t>2. Tegenover dit hogere netto loon staan enkele nadelen. Dit zijn lagere grondslagen voor SV-loon. Afhankelijk van de hoogte van de te verrekenen bedragen kan dit minder of meer grote gevolgen hebben.</a:t>
          </a:r>
        </a:p>
        <a:p>
          <a:pPr algn="l" rtl="0">
            <a:defRPr sz="1000"/>
          </a:pPr>
          <a:r>
            <a:rPr lang="nl-NL" sz="1000" b="0" i="0" u="none" strike="noStrike" baseline="0">
              <a:solidFill>
                <a:srgbClr val="000000"/>
              </a:solidFill>
              <a:latin typeface="Figtree" pitchFamily="2" charset="0"/>
              <a:ea typeface="Tahoma"/>
              <a:cs typeface="Tahoma"/>
            </a:rPr>
            <a:t>3. Bij een eventuele uitkering (WIA en WW) of loondoorbetaling bij ziekte, kan deze lager zijn doordat in de voorafgaande loontijdvakken (maximaal 2 jaar) is deelgenomen aan deze regeling. Dit risico is geheel voor rekening van de werknemer en kan niet verhaald worden op de werkgever. </a:t>
          </a:r>
        </a:p>
        <a:p>
          <a:pPr algn="l" rtl="0">
            <a:defRPr sz="1000"/>
          </a:pPr>
          <a:r>
            <a:rPr lang="nl-NL" sz="1000" b="0" i="0" u="none" strike="noStrike" baseline="0">
              <a:solidFill>
                <a:srgbClr val="000000"/>
              </a:solidFill>
              <a:latin typeface="Figtree" pitchFamily="2" charset="0"/>
              <a:ea typeface="Tahoma"/>
              <a:cs typeface="Tahoma"/>
            </a:rPr>
            <a:t>4. Per jaar wordt gekozen voor deelname aan de regeling.</a:t>
          </a:r>
        </a:p>
        <a:p>
          <a:pPr algn="l" rtl="0">
            <a:defRPr sz="1000"/>
          </a:pPr>
          <a:r>
            <a:rPr lang="nl-NL" sz="1000" b="0" i="0" u="none" strike="noStrike" baseline="0">
              <a:solidFill>
                <a:srgbClr val="000000"/>
              </a:solidFill>
              <a:latin typeface="Figtree" pitchFamily="2" charset="0"/>
              <a:ea typeface="Tahoma"/>
              <a:cs typeface="Tahoma"/>
            </a:rPr>
            <a:t>5. Deelname wordt vastgelegd middels een aanhangsel op de arbeidsovereenkomst. In het digitale model worden de te verrekenen bedragen en andere benodigde gegevens vastgelegd. Na afdrukken van het digitale model dient dit ondertekend te worden door werkgever en werknemer.</a:t>
          </a:r>
        </a:p>
        <a:p>
          <a:pPr algn="l" rtl="0">
            <a:defRPr sz="1000"/>
          </a:pPr>
          <a:r>
            <a:rPr lang="nl-NL" sz="1000" b="0" i="0" u="none" strike="noStrike" baseline="0">
              <a:solidFill>
                <a:srgbClr val="000000"/>
              </a:solidFill>
              <a:latin typeface="Figtree" pitchFamily="2" charset="0"/>
              <a:ea typeface="Tahoma"/>
              <a:cs typeface="Tahoma"/>
            </a:rPr>
            <a:t>6. De werknemer is zelf verantwoordelijk voor de invulling en de juistheid van de gegevens in het digitale model. </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sng" strike="noStrike" baseline="0">
              <a:solidFill>
                <a:srgbClr val="000000"/>
              </a:solidFill>
              <a:latin typeface="Figtree" pitchFamily="2" charset="0"/>
              <a:ea typeface="Tahoma"/>
              <a:cs typeface="Tahoma"/>
            </a:rPr>
            <a:t>D. Aspecten voor de werkgever in relatie tot het administratiekantoor</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1. De werkgever is verantwoordelijk voor de juistheid van de aangeleverd informatie. Mocht bij een controle blijken dat informatie niet juist was, dan is dit voor rekening en risico van de werkgever.</a:t>
          </a:r>
        </a:p>
        <a:p>
          <a:pPr algn="l" rtl="0">
            <a:defRPr sz="1000"/>
          </a:pPr>
          <a:r>
            <a:rPr lang="nl-NL" sz="1000" b="0" i="0" u="none" strike="noStrike" baseline="0">
              <a:solidFill>
                <a:srgbClr val="000000"/>
              </a:solidFill>
              <a:latin typeface="Figtree" pitchFamily="2" charset="0"/>
              <a:ea typeface="Tahoma"/>
              <a:cs typeface="Tahoma"/>
            </a:rPr>
            <a:t>2. Het administratiekantoor zal een aantal globale controles uitvoeren om vast te stellen of de bedragen redelijk kloppen. De afstand woning-werk valt hier niet onder. Wel zal door het administratiekantoor gecontroleerd worden of het bruto loon niet beneden het wettelijk minimumloon en vakantiegeld komt of dat er meer dan 30% van het bruto maandsalaris wordt ingeruild.</a:t>
          </a:r>
        </a:p>
        <a:p>
          <a:pPr algn="l" rtl="0">
            <a:defRPr sz="1000"/>
          </a:pPr>
          <a:r>
            <a:rPr lang="nl-NL" sz="1000" b="0" i="0" u="none" strike="noStrike" baseline="0">
              <a:solidFill>
                <a:srgbClr val="000000"/>
              </a:solidFill>
              <a:latin typeface="Figtree" pitchFamily="2" charset="0"/>
              <a:ea typeface="Tahoma"/>
              <a:cs typeface="Tahoma"/>
            </a:rPr>
            <a:t>3. Vóór de sluitingsdatum van de maand december dienen de volledige gegevens per werknemer te worden doorgegeven (een geprinte versie van het berekeningsmodel inclusief ondertekening).</a:t>
          </a:r>
        </a:p>
        <a:p>
          <a:pPr algn="l" rtl="0">
            <a:defRPr sz="1000"/>
          </a:pPr>
          <a:r>
            <a:rPr lang="nl-NL" sz="1000" b="0" i="0" u="none" strike="noStrike" baseline="0">
              <a:solidFill>
                <a:srgbClr val="000000"/>
              </a:solidFill>
              <a:latin typeface="Figtree" pitchFamily="2" charset="0"/>
              <a:ea typeface="Tahoma"/>
              <a:cs typeface="Tahoma"/>
            </a:rPr>
            <a:t>4. De werkgever zal een kopie verstrekken van het voor de instelling vastgelegde reglement aan het administratiekantoor. t.b.v. de loonadministratie.</a:t>
          </a:r>
        </a:p>
        <a:p>
          <a:pPr algn="l" rtl="0">
            <a:defRPr sz="1000"/>
          </a:pPr>
          <a:r>
            <a:rPr lang="nl-NL" sz="1000" b="0" i="0" u="none" strike="noStrike" baseline="0">
              <a:solidFill>
                <a:srgbClr val="000000"/>
              </a:solidFill>
              <a:latin typeface="Figtree" pitchFamily="2" charset="0"/>
              <a:ea typeface="Tahoma"/>
              <a:cs typeface="Tahoma"/>
            </a:rPr>
            <a:t>5. Is reeds eerder een reglement vastgesteld voor de instelling, dan hoeft dit niet opnieuw te worden gemaakt, tenzij er wijzigingen in het reglement moeten worden aangebracht.</a:t>
          </a:r>
        </a:p>
        <a:p>
          <a:pPr algn="l" rtl="0">
            <a:defRPr sz="1000"/>
          </a:pPr>
          <a:r>
            <a:rPr lang="nl-NL" sz="1000" b="0" i="0" u="none" strike="noStrike" baseline="0">
              <a:solidFill>
                <a:srgbClr val="000000"/>
              </a:solidFill>
              <a:latin typeface="Figtree" pitchFamily="2" charset="0"/>
              <a:ea typeface="Tahoma"/>
              <a:cs typeface="Tahoma"/>
            </a:rPr>
            <a:t>6. Het gebruik maken van het cafetariasysteem valt niet onder de standaarddienstverlening van de VGS (SLA). Er geldt een standaardbedrag van € 137,50 per jaar. Voor meerpitters geldt een bedrag van € 101,- per school. Daarnaast geldt per deelnemende werknemer een bedrag van € 34,45. Vindt er b.v. een verrekening plaats in mei èn december bij dezelfde werknemer, dan wordt slechts 1 x € 34,45 in rekening gebracht. Genoemde bedragen zijn over 2024.</a:t>
          </a:r>
        </a:p>
        <a:p>
          <a:pPr algn="l" rtl="0">
            <a:defRPr sz="1000"/>
          </a:pPr>
          <a:r>
            <a:rPr lang="nl-NL" sz="1000" b="0" i="0" u="none" strike="noStrike" baseline="0">
              <a:solidFill>
                <a:srgbClr val="000000"/>
              </a:solidFill>
              <a:latin typeface="Figtree" pitchFamily="2" charset="0"/>
              <a:ea typeface="Tahoma"/>
              <a:cs typeface="Tahoma"/>
            </a:rPr>
            <a:t>7. De onder 4. genoemde bedragen zijn inclusief een modelreglement voor de werkgever, een model bijlage op de arbeidsovereenkomst en een berekeningsmodel voor de bepaling van de fiscaal te verrekenen bedragen. Ook vragen van de werkgever over de uitvoering van deze regeling vallen onder dit tarief. Verder wordt er in de maand november een overzicht verstrekt aan de werkgever van uitbetaalde reiskostenvergoeding en opgebouwde eindejaarsuitkering. </a:t>
          </a:r>
        </a:p>
        <a:p>
          <a:pPr algn="l" rtl="0">
            <a:defRPr sz="1000"/>
          </a:pPr>
          <a:r>
            <a:rPr lang="nl-NL" sz="1000" b="0" i="0" u="none" strike="noStrike" baseline="0">
              <a:solidFill>
                <a:srgbClr val="000000"/>
              </a:solidFill>
              <a:latin typeface="Figtree" pitchFamily="2" charset="0"/>
              <a:ea typeface="Tahoma"/>
              <a:cs typeface="Tahoma"/>
            </a:rPr>
            <a:t>8. Indien het niet mogelijk is om een minder gebruikelijke mutatie voor deelname aan het cafetariasysteem in de salarissoftware te verwerken omdat het technisch niet mogelijk is, kan het administratiekantoor hier door werkgever noch werknemer voor aansprakelijk worden gesteld. Wel zal het administratiekantoor in dat geval de werkgever hierover informeren en zoeken naar oplossingen.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Ridderkerk, 2024</a:t>
          </a:r>
        </a:p>
        <a:p>
          <a:pPr algn="l" rtl="0">
            <a:defRPr sz="1000"/>
          </a:pPr>
          <a:r>
            <a:rPr lang="nl-NL" sz="1000" b="0" i="0" u="none" strike="noStrike" baseline="0">
              <a:solidFill>
                <a:srgbClr val="000000"/>
              </a:solidFill>
              <a:latin typeface="Figtree" pitchFamily="2" charset="0"/>
              <a:ea typeface="Tahoma"/>
              <a:cs typeface="Tahoma"/>
            </a:rPr>
            <a:t>VGS, afdeling PSA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19050</xdr:rowOff>
    </xdr:from>
    <xdr:to>
      <xdr:col>8</xdr:col>
      <xdr:colOff>914400</xdr:colOff>
      <xdr:row>58</xdr:row>
      <xdr:rowOff>38100</xdr:rowOff>
    </xdr:to>
    <xdr:sp macro="" textlink="">
      <xdr:nvSpPr>
        <xdr:cNvPr id="3073" name="Text Box 1">
          <a:extLst>
            <a:ext uri="{FF2B5EF4-FFF2-40B4-BE49-F238E27FC236}">
              <a16:creationId xmlns:a16="http://schemas.microsoft.com/office/drawing/2014/main" id="{00000000-0008-0000-0200-0000010C0000}"/>
            </a:ext>
          </a:extLst>
        </xdr:cNvPr>
        <xdr:cNvSpPr txBox="1">
          <a:spLocks noChangeArrowheads="1"/>
        </xdr:cNvSpPr>
      </xdr:nvSpPr>
      <xdr:spPr bwMode="auto">
        <a:xfrm>
          <a:off x="47625" y="19050"/>
          <a:ext cx="5648325" cy="9410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t" upright="1"/>
        <a:lstStyle/>
        <a:p>
          <a:pPr algn="l" rtl="0">
            <a:defRPr sz="1000"/>
          </a:pPr>
          <a:r>
            <a:rPr lang="nl-NL" sz="1200" b="1" i="0" u="none" strike="noStrike" baseline="0">
              <a:solidFill>
                <a:srgbClr val="000000"/>
              </a:solidFill>
              <a:latin typeface="Figtree" pitchFamily="2" charset="0"/>
              <a:ea typeface="Tahoma"/>
              <a:cs typeface="Tahoma"/>
            </a:rPr>
            <a:t>Reglement cafetariasysteem m.b.t. reiskosten woning-werk</a:t>
          </a:r>
          <a:endParaRPr lang="nl-NL" sz="1000" b="1" i="0" u="none" strike="noStrike" baseline="0">
            <a:solidFill>
              <a:srgbClr val="000000"/>
            </a:solidFill>
            <a:latin typeface="Figtree" pitchFamily="2" charset="0"/>
            <a:ea typeface="Tahoma"/>
            <a:cs typeface="Tahoma"/>
          </a:endParaRPr>
        </a:p>
        <a:p>
          <a:pPr algn="l" rtl="0">
            <a:defRPr sz="1000"/>
          </a:pPr>
          <a:endParaRPr lang="nl-NL" sz="1000" b="1"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Naam werkgever</a:t>
          </a:r>
        </a:p>
        <a:p>
          <a:pPr algn="l" rtl="0">
            <a:defRPr sz="1000"/>
          </a:pPr>
          <a:r>
            <a:rPr lang="nl-NL" sz="1000" b="0" i="0" u="none" strike="noStrike" baseline="0">
              <a:solidFill>
                <a:srgbClr val="000000"/>
              </a:solidFill>
              <a:latin typeface="Figtree" pitchFamily="2" charset="0"/>
              <a:ea typeface="Tahoma"/>
              <a:cs typeface="Tahoma"/>
            </a:rPr>
            <a:t>Adres</a:t>
          </a:r>
        </a:p>
        <a:p>
          <a:pPr algn="l" rtl="0">
            <a:defRPr sz="1000"/>
          </a:pPr>
          <a:r>
            <a:rPr lang="nl-NL" sz="1000" b="0" i="0" u="none" strike="noStrike" baseline="0">
              <a:solidFill>
                <a:srgbClr val="000000"/>
              </a:solidFill>
              <a:latin typeface="Figtree" pitchFamily="2" charset="0"/>
              <a:ea typeface="Tahoma"/>
              <a:cs typeface="Tahoma"/>
            </a:rPr>
            <a:t>Postcode woonplaats</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Werkgever heeft ten behoeve van haar personeel besloten om met ingang van 1 januari 2024 </a:t>
          </a:r>
          <a:r>
            <a:rPr lang="nl-NL" sz="1000" b="0" i="1" u="none" strike="noStrike" baseline="0">
              <a:solidFill>
                <a:srgbClr val="000000"/>
              </a:solidFill>
              <a:latin typeface="Figtree" pitchFamily="2" charset="0"/>
              <a:ea typeface="Tahoma"/>
              <a:cs typeface="Tahoma"/>
            </a:rPr>
            <a:t>[of een later jaar]</a:t>
          </a:r>
          <a:r>
            <a:rPr lang="nl-NL" sz="1000" b="0" i="0" u="none" strike="noStrike" baseline="0">
              <a:solidFill>
                <a:srgbClr val="000000"/>
              </a:solidFill>
              <a:latin typeface="Figtree" pitchFamily="2" charset="0"/>
              <a:ea typeface="Tahoma"/>
              <a:cs typeface="Tahoma"/>
            </a:rPr>
            <a:t> de mogelijkheid te bieden niet fiscaal benutte vergoeding voor reiskosten woning-werk aan te wenden door het inleveren van bruto loon componenten.</a:t>
          </a:r>
        </a:p>
        <a:p>
          <a:pPr algn="l" rtl="0">
            <a:defRPr sz="1000"/>
          </a:pPr>
          <a:r>
            <a:rPr lang="nl-NL" sz="1000" b="0" i="0" u="none" strike="noStrike" baseline="0">
              <a:solidFill>
                <a:srgbClr val="000000"/>
              </a:solidFill>
              <a:latin typeface="Figtree" pitchFamily="2" charset="0"/>
              <a:ea typeface="Tahoma"/>
              <a:cs typeface="Tahoma"/>
            </a:rPr>
            <a:t>Hierbij zijn de volgende voorwaarden van kracht:</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1. De regeling staat open voor het hele personeelsbestand </a:t>
          </a:r>
          <a:r>
            <a:rPr lang="nl-NL" sz="1000" b="0" i="1" u="none" strike="noStrike" baseline="0">
              <a:solidFill>
                <a:srgbClr val="000000"/>
              </a:solidFill>
              <a:latin typeface="Figtree" pitchFamily="2" charset="0"/>
              <a:ea typeface="Tahoma"/>
              <a:cs typeface="Tahoma"/>
            </a:rPr>
            <a:t>[eventueel aanpassen door werkgever, maar dit dient dan wel om minimaal 75% van het personeelsbestand te gaan]</a:t>
          </a:r>
          <a:r>
            <a:rPr lang="nl-NL" sz="1000" b="0" i="0" u="none" strike="noStrike" baseline="0">
              <a:solidFill>
                <a:srgbClr val="000000"/>
              </a:solidFill>
              <a:latin typeface="Figtree" pitchFamily="2" charset="0"/>
              <a:ea typeface="Tahoma"/>
              <a:cs typeface="Tahoma"/>
            </a:rPr>
            <a:t> van werkgever. Elk personeelslid kan zonder uitzondering deelnemen aan de regeling, mits deze in de maand waarin de verrekening plaatsvindt in dienst is. Verder dient aan de voorwaarden voldaan te worden uit dit reglement.</a:t>
          </a:r>
        </a:p>
        <a:p>
          <a:pPr algn="l" rtl="0">
            <a:defRPr sz="1000"/>
          </a:pPr>
          <a:r>
            <a:rPr lang="nl-NL" sz="1000" b="0" i="0" u="none" strike="noStrike" baseline="0">
              <a:solidFill>
                <a:srgbClr val="000000"/>
              </a:solidFill>
              <a:latin typeface="Figtree" pitchFamily="2" charset="0"/>
              <a:ea typeface="Tahoma"/>
              <a:cs typeface="Tahoma"/>
            </a:rPr>
            <a:t>2. De afstand woning-werk enkele reis dient minimaal 3 kilometer te zijn en tenminste 18 kilometer per week te zijn.</a:t>
          </a:r>
          <a:r>
            <a:rPr lang="nl-NL" sz="1000" b="0" i="1" u="none" strike="noStrike" baseline="0">
              <a:solidFill>
                <a:srgbClr val="000000"/>
              </a:solidFill>
              <a:latin typeface="Figtree" pitchFamily="2" charset="0"/>
              <a:ea typeface="Tahoma"/>
              <a:cs typeface="Tahoma"/>
            </a:rPr>
            <a:t> [getallen kunnen door werkgever naar eigen inzicht worden aangepast. Wel dient bedacht te worden dat verlaging van deze getallen leidt tot een grotere groep deelnemers waarbij het fiscale voordeel voor de werknemer niet of nauwelijks opweegt tegen de administratieve last en kosten voor de werkgever].</a:t>
          </a:r>
        </a:p>
        <a:p>
          <a:pPr algn="l" rtl="0">
            <a:defRPr sz="1000"/>
          </a:pPr>
          <a:r>
            <a:rPr lang="nl-NL" sz="1000" b="0" i="0" u="none" strike="noStrike" baseline="0">
              <a:solidFill>
                <a:srgbClr val="000000"/>
              </a:solidFill>
              <a:latin typeface="Figtree" pitchFamily="2" charset="0"/>
              <a:ea typeface="Tahoma"/>
              <a:cs typeface="Tahoma"/>
            </a:rPr>
            <a:t>3. Om praktische redenen vindt de verrekening normaliter in de maand mei en december plaats, aangezien dan makkelijker een totale berekening gemaakt kan worden van te verrekenen bedragen.</a:t>
          </a:r>
        </a:p>
        <a:p>
          <a:pPr algn="l" rtl="0">
            <a:defRPr sz="1000"/>
          </a:pPr>
          <a:r>
            <a:rPr lang="nl-NL" sz="1000" b="0" i="0" u="none" strike="noStrike" baseline="0">
              <a:solidFill>
                <a:srgbClr val="000000"/>
              </a:solidFill>
              <a:latin typeface="Figtree" pitchFamily="2" charset="0"/>
              <a:ea typeface="Tahoma"/>
              <a:cs typeface="Tahoma"/>
            </a:rPr>
            <a:t>4. Per jaar maakt de werknemer kenbaar of deze deel wil nemen aan de regeling. Deelname in enig kalenderjaar leidt in geen enkele situatie tot de verplichting om een volgend jaar opnieuw deel te nemen. </a:t>
          </a:r>
        </a:p>
        <a:p>
          <a:pPr algn="l" rtl="0">
            <a:defRPr sz="1000"/>
          </a:pPr>
          <a:r>
            <a:rPr lang="nl-NL" sz="1000" b="0" i="0" u="none" strike="noStrike" baseline="0">
              <a:solidFill>
                <a:srgbClr val="000000"/>
              </a:solidFill>
              <a:latin typeface="Figtree" pitchFamily="2" charset="0"/>
              <a:ea typeface="Tahoma"/>
              <a:cs typeface="Tahoma"/>
            </a:rPr>
            <a:t>5. Deelname aan de regeling kan slechts gaan over de periode van 1 januari tot en met 31 december van enig jaar of een kortere periode binnen een kalenderjaar.</a:t>
          </a:r>
        </a:p>
        <a:p>
          <a:pPr algn="l" rtl="0">
            <a:defRPr sz="1000"/>
          </a:pPr>
          <a:r>
            <a:rPr lang="nl-NL" sz="1000" b="0" i="0" u="none" strike="noStrike" baseline="0">
              <a:solidFill>
                <a:srgbClr val="000000"/>
              </a:solidFill>
              <a:latin typeface="Figtree" pitchFamily="2" charset="0"/>
              <a:ea typeface="Tahoma"/>
              <a:cs typeface="Tahoma"/>
            </a:rPr>
            <a:t>6. Deelname door werknemer aan de regeling kan leiden tot een lagere grondslag voor het SV-loon (ZW, WW en WIA) en een lager loon gedurende de eerste twee ziektejaren. Dit is voor rekening en risico van de werknemer. Werknemer kan werkgever of het administratiekantoor hier nooit voor aansprakelijk stellen.</a:t>
          </a:r>
        </a:p>
        <a:p>
          <a:pPr algn="l" rtl="0">
            <a:defRPr sz="1000"/>
          </a:pPr>
          <a:r>
            <a:rPr lang="nl-NL" sz="1000" b="0" i="0" u="none" strike="noStrike" baseline="0">
              <a:solidFill>
                <a:srgbClr val="000000"/>
              </a:solidFill>
              <a:latin typeface="Figtree" pitchFamily="2" charset="0"/>
              <a:ea typeface="Tahoma"/>
              <a:cs typeface="Tahoma"/>
            </a:rPr>
            <a:t>7. Er mag maximaal 10% van het bruto jaarloon worden ingeruild voor netto reiskosten woning-werk. </a:t>
          </a:r>
        </a:p>
        <a:p>
          <a:pPr algn="l" rtl="0">
            <a:defRPr sz="1000"/>
          </a:pPr>
          <a:r>
            <a:rPr lang="nl-NL" sz="1000" b="0" i="0" u="none" strike="noStrike" baseline="0">
              <a:solidFill>
                <a:srgbClr val="000000"/>
              </a:solidFill>
              <a:latin typeface="Figtree" pitchFamily="2" charset="0"/>
              <a:ea typeface="Tahoma"/>
              <a:cs typeface="Tahoma"/>
            </a:rPr>
            <a:t>8.Door het inruilen van bruto looncomponenten mag het loon niet beneden het wettelijk minimumloon en vakantiegeld komen.</a:t>
          </a:r>
        </a:p>
        <a:p>
          <a:pPr algn="l" rtl="0">
            <a:defRPr sz="1000"/>
          </a:pPr>
          <a:r>
            <a:rPr lang="nl-NL" sz="1000" b="0" i="0" u="none" strike="noStrike" baseline="0">
              <a:solidFill>
                <a:srgbClr val="000000"/>
              </a:solidFill>
              <a:latin typeface="Figtree" pitchFamily="2" charset="0"/>
              <a:ea typeface="Tahoma"/>
              <a:cs typeface="Tahoma"/>
            </a:rPr>
            <a:t>9. Er mogen uitsluitend toekomstige looncomponenten worden uitgeruild. Dat betekent dat reeds uitbetaalde bruto looncomponenten niet meer voor verrekening in aanmerking kunnen komen. </a:t>
          </a:r>
        </a:p>
        <a:p>
          <a:pPr algn="l" rtl="0">
            <a:defRPr sz="1000"/>
          </a:pPr>
          <a:r>
            <a:rPr lang="nl-NL" sz="1000" b="0" i="0" u="none" strike="noStrike" baseline="0">
              <a:solidFill>
                <a:srgbClr val="000000"/>
              </a:solidFill>
              <a:latin typeface="Figtree" pitchFamily="2" charset="0"/>
              <a:ea typeface="Tahoma"/>
              <a:cs typeface="Tahoma"/>
            </a:rPr>
            <a:t>10. De volgende looncomponenten kunnen worden ingeruild voor netto reiskosten woon-werkverkeer:</a:t>
          </a:r>
        </a:p>
        <a:p>
          <a:pPr algn="l" rtl="0">
            <a:defRPr sz="1000"/>
          </a:pPr>
          <a:r>
            <a:rPr lang="nl-NL" sz="1000" b="0" i="0" u="none" strike="noStrike" baseline="0">
              <a:solidFill>
                <a:srgbClr val="000000"/>
              </a:solidFill>
              <a:latin typeface="Figtree" pitchFamily="2" charset="0"/>
              <a:ea typeface="Tahoma"/>
              <a:cs typeface="Tahoma"/>
            </a:rPr>
            <a:t>a. Eindejaarsuitkering</a:t>
          </a:r>
        </a:p>
        <a:p>
          <a:pPr algn="l" rtl="0">
            <a:defRPr sz="1000"/>
          </a:pPr>
          <a:r>
            <a:rPr lang="nl-NL" sz="1000" b="0" i="0" u="none" strike="noStrike" baseline="0">
              <a:solidFill>
                <a:srgbClr val="000000"/>
              </a:solidFill>
              <a:latin typeface="Figtree" pitchFamily="2" charset="0"/>
              <a:ea typeface="Tahoma"/>
              <a:cs typeface="Tahoma"/>
            </a:rPr>
            <a:t>b. Vakantiegeld</a:t>
          </a:r>
        </a:p>
        <a:p>
          <a:pPr algn="l" rtl="0">
            <a:defRPr sz="1000"/>
          </a:pPr>
          <a:r>
            <a:rPr lang="nl-NL" sz="1000" b="0" i="0" u="none" strike="noStrike" baseline="0">
              <a:solidFill>
                <a:srgbClr val="000000"/>
              </a:solidFill>
              <a:latin typeface="Figtree" pitchFamily="2" charset="0"/>
              <a:ea typeface="Tahoma"/>
              <a:cs typeface="Tahoma"/>
            </a:rPr>
            <a:t>c. Bruto maandloon</a:t>
          </a:r>
        </a:p>
        <a:p>
          <a:pPr algn="l" rtl="0">
            <a:defRPr sz="1000"/>
          </a:pPr>
          <a:r>
            <a:rPr lang="nl-NL" sz="1000" b="0" i="0" u="none" strike="noStrike" baseline="0">
              <a:solidFill>
                <a:srgbClr val="000000"/>
              </a:solidFill>
              <a:latin typeface="Figtree" pitchFamily="2" charset="0"/>
              <a:ea typeface="Tahoma"/>
              <a:cs typeface="Tahoma"/>
            </a:rPr>
            <a:t>d. Nader door de werkgever aan te wijzen looncomponenten </a:t>
          </a:r>
          <a:r>
            <a:rPr lang="nl-NL" sz="1000" b="0" i="1" u="none" strike="noStrike" baseline="0">
              <a:solidFill>
                <a:srgbClr val="000000"/>
              </a:solidFill>
              <a:latin typeface="Figtree" pitchFamily="2" charset="0"/>
              <a:ea typeface="Tahoma"/>
              <a:cs typeface="Tahoma"/>
            </a:rPr>
            <a:t>[b.v. een toelage, gratificatie]</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11. Indien een werknemer kiest voor verlaging van het bruto maandloon zal dit leiden tot een lagere uitkering vakantiegeld en eindejaarsuitkering. De berekeningsgrondslag hiervoor wijzigt dus.</a:t>
          </a:r>
          <a:r>
            <a:rPr lang="nl-NL" sz="1000" b="0" i="1" u="none" strike="noStrike" baseline="0">
              <a:solidFill>
                <a:srgbClr val="000000"/>
              </a:solidFill>
              <a:latin typeface="Figtree" pitchFamily="2" charset="0"/>
              <a:ea typeface="Tahoma"/>
              <a:cs typeface="Tahoma"/>
            </a:rPr>
            <a:t> </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12. Een werknemer die wenst deel te nemen kan dit doen door de invulling en ondertekening van een berekeningsmodel en dit vóór 1 december (of 1 mei in geval van uitruil vakantiegeld) van het desbetreffende jaar in te leveren bij de werkgever. Middels ondertekening verklaart werknemer akkoord te gaan met de voorwaarden uit deze regeling.</a:t>
          </a:r>
        </a:p>
        <a:p>
          <a:pPr algn="l" rtl="0">
            <a:defRPr sz="1000"/>
          </a:pPr>
          <a:r>
            <a:rPr lang="nl-NL" sz="1000" b="0" i="0" u="none" strike="noStrike" baseline="0">
              <a:solidFill>
                <a:srgbClr val="000000"/>
              </a:solidFill>
              <a:latin typeface="Figtree" pitchFamily="2" charset="0"/>
              <a:ea typeface="Tahoma"/>
              <a:cs typeface="Tahoma"/>
            </a:rPr>
            <a:t>13. Indien de fiscale of rechtspositionele regelingen, e.d. wijzigen, heeft werkgever het recht dit reglement aan te passen aan de actuele regelgeving. </a:t>
          </a:r>
          <a:endParaRPr lang="nl-NL" sz="1000" b="1" i="0" u="none" strike="noStrike" baseline="0">
            <a:solidFill>
              <a:srgbClr val="000000"/>
            </a:solidFill>
            <a:latin typeface="Figtree" pitchFamily="2" charset="0"/>
            <a:ea typeface="Tahoma"/>
            <a:cs typeface="Tahoma"/>
          </a:endParaRPr>
        </a:p>
        <a:p>
          <a:pPr algn="l" rtl="0">
            <a:defRPr sz="1000"/>
          </a:pPr>
          <a:endParaRPr lang="nl-NL" sz="1000" b="1"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Dit reglement is vastgesteld door werkgever op ..... [datum invullen] te .... [plaats invullen].</a:t>
          </a:r>
          <a:endParaRPr lang="nl-NL" sz="1000" b="1" i="0" u="none" strike="noStrike" baseline="0">
            <a:solidFill>
              <a:srgbClr val="000000"/>
            </a:solidFill>
            <a:latin typeface="Figtree" pitchFamily="2" charset="0"/>
            <a:ea typeface="Tahoma"/>
            <a:cs typeface="Tahoma"/>
          </a:endParaRPr>
        </a:p>
        <a:p>
          <a:pPr algn="l" rtl="0">
            <a:defRPr sz="1000"/>
          </a:pPr>
          <a:endParaRPr lang="nl-NL" sz="1000" b="1" i="0" u="none" strike="noStrike" baseline="0">
            <a:solidFill>
              <a:srgbClr val="000000"/>
            </a:solidFill>
            <a:latin typeface="Figtree" pitchFamily="2" charset="0"/>
            <a:cs typeface="Arial"/>
          </a:endParaRPr>
        </a:p>
        <a:p>
          <a:pPr algn="l" rtl="0">
            <a:defRPr sz="1000"/>
          </a:pPr>
          <a:endParaRPr lang="nl-NL" sz="1000" b="1" i="0" u="none" strike="noStrike" baseline="0">
            <a:solidFill>
              <a:srgbClr val="000000"/>
            </a:solidFill>
            <a:latin typeface="Figtree" pitchFamily="2" charset="0"/>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9</xdr:col>
      <xdr:colOff>504825</xdr:colOff>
      <xdr:row>58</xdr:row>
      <xdr:rowOff>38100</xdr:rowOff>
    </xdr:to>
    <xdr:sp macro="" textlink="">
      <xdr:nvSpPr>
        <xdr:cNvPr id="5121" name="Text Box 1">
          <a:extLst>
            <a:ext uri="{FF2B5EF4-FFF2-40B4-BE49-F238E27FC236}">
              <a16:creationId xmlns:a16="http://schemas.microsoft.com/office/drawing/2014/main" id="{00000000-0008-0000-0300-000001140000}"/>
            </a:ext>
          </a:extLst>
        </xdr:cNvPr>
        <xdr:cNvSpPr txBox="1">
          <a:spLocks noChangeArrowheads="1"/>
        </xdr:cNvSpPr>
      </xdr:nvSpPr>
      <xdr:spPr bwMode="auto">
        <a:xfrm>
          <a:off x="123825" y="76200"/>
          <a:ext cx="5867400" cy="9353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t" upright="1"/>
        <a:lstStyle/>
        <a:p>
          <a:pPr algn="l" rtl="0">
            <a:defRPr sz="1000"/>
          </a:pPr>
          <a:endParaRPr lang="nl-NL" sz="1200" b="1" i="0" u="none" strike="noStrike" baseline="0">
            <a:solidFill>
              <a:srgbClr val="000000"/>
            </a:solidFill>
            <a:latin typeface="Figtree" pitchFamily="2" charset="0"/>
            <a:ea typeface="Tahoma"/>
            <a:cs typeface="Tahoma"/>
          </a:endParaRPr>
        </a:p>
        <a:p>
          <a:pPr algn="l" rtl="0">
            <a:defRPr sz="1000"/>
          </a:pPr>
          <a:r>
            <a:rPr lang="nl-NL" sz="1200" b="1" i="0" u="none" strike="noStrike" baseline="0">
              <a:solidFill>
                <a:srgbClr val="000000"/>
              </a:solidFill>
              <a:latin typeface="Figtree" pitchFamily="2" charset="0"/>
              <a:ea typeface="Tahoma"/>
              <a:cs typeface="Tahoma"/>
            </a:rPr>
            <a:t>Handleiding bij berekeningsmodel cafetariasysteem reiskosten</a:t>
          </a:r>
          <a:endParaRPr lang="nl-NL" sz="1000" b="0" i="0" u="none" strike="noStrike" baseline="0">
            <a:solidFill>
              <a:srgbClr val="000000"/>
            </a:solidFill>
            <a:latin typeface="Figtree" pitchFamily="2" charset="0"/>
            <a:ea typeface="Tahoma"/>
            <a:cs typeface="Tahoma"/>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sng" strike="noStrike" baseline="0">
              <a:solidFill>
                <a:srgbClr val="000000"/>
              </a:solidFill>
              <a:latin typeface="Figtree" pitchFamily="2" charset="0"/>
              <a:ea typeface="Tahoma"/>
              <a:cs typeface="Tahoma"/>
            </a:rPr>
            <a:t>Algemeen</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Het berekeningsmodel wordt ingevuld door werknemer. Deze is volledig verantwoordelijk voor de juistheid van de ingevulde bedragen en getallen. </a:t>
          </a:r>
        </a:p>
        <a:p>
          <a:pPr algn="l" rtl="0">
            <a:defRPr sz="1000"/>
          </a:pPr>
          <a:r>
            <a:rPr lang="nl-NL" sz="1000" b="0" i="0" u="none" strike="noStrike" baseline="0">
              <a:solidFill>
                <a:srgbClr val="000000"/>
              </a:solidFill>
              <a:latin typeface="Figtree" pitchFamily="2" charset="0"/>
              <a:ea typeface="Tahoma"/>
              <a:cs typeface="Tahoma"/>
            </a:rPr>
            <a:t>Door ondertekening van een geprinte versie van het berekeningsmodel verklaart werknemer de juiste gegevens te hebben ingevuld. Na ondertekening door de werkgever vormt dit een aanhangsel op de arbeidsovereenkomst en zullen de opgegeven gegevens worden verwerkt.</a:t>
          </a:r>
        </a:p>
        <a:p>
          <a:pPr algn="l" rtl="0">
            <a:defRPr sz="1000"/>
          </a:pPr>
          <a:r>
            <a:rPr lang="nl-NL" sz="1000" b="0" i="0" u="none" strike="noStrike" baseline="0">
              <a:solidFill>
                <a:srgbClr val="000000"/>
              </a:solidFill>
              <a:latin typeface="Figtree" pitchFamily="2" charset="0"/>
              <a:ea typeface="Tahoma"/>
              <a:cs typeface="Tahoma"/>
            </a:rPr>
            <a:t>De lichtblauw gearceerde cellen dienen door de werknemer te worden ingevuld. Geel gearceerde cellen worden automatisch berekend en mogen niet worden gewijzigd.</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sng" strike="noStrike" baseline="0">
              <a:solidFill>
                <a:srgbClr val="000000"/>
              </a:solidFill>
              <a:latin typeface="Figtree" pitchFamily="2" charset="0"/>
              <a:ea typeface="Tahoma"/>
              <a:cs typeface="Tahoma"/>
            </a:rPr>
            <a:t>Invulinstructie</a:t>
          </a: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 Periode aanvraag</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De periode kan maximaal een kalenderjaar omvatten, dus b.v. van 1 januari 2025 tot en met 31 december 2025 (of 31 mei 2025 bij uitruil met vakantiegeld). Indien u gedurende het kalenderjaar bent verhuisd, dient u twee berekeningsmodellen in te vullen voor de periode van uw oude respectievelijk nieuwe woonadres.</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2 Afstand volgens ANWB routeplanner</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Bereken de afstand woning-werk (in deze volgorde, dus vertrekpunt woonadres) volgens de ANWB-routeplanner, snelste route. </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3 Daadwerkelijk afgelegde afstand:</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Het gaat hier om de afstand zoals deze daadwerkelijk wordt afgelegd. Dit kan afwijken van een berekening van een ANWB-routeplanner. Indien dit het geval is, wordt dit door de werknemer gemotiveerd aangegeven, b.v. snellere route of de terugweg is langer (neem dan het gemiddelde van heen- en terugweg). Is er sprake van een langere afstand dan ingevuld bij vraag 2 zonder een geldige reden dan dient uiteraard de afstand van vraag 2 hier ingevuld te worden.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4 Tabel</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a en b Begin- en einddatum</a:t>
          </a:r>
        </a:p>
        <a:p>
          <a:pPr algn="l" rtl="0">
            <a:defRPr sz="1000"/>
          </a:pPr>
          <a:r>
            <a:rPr lang="nl-NL" sz="1000" b="0" i="0" u="none" strike="noStrike" baseline="0">
              <a:solidFill>
                <a:srgbClr val="000000"/>
              </a:solidFill>
              <a:latin typeface="Figtree" pitchFamily="2" charset="0"/>
              <a:ea typeface="Tahoma"/>
              <a:cs typeface="Tahoma"/>
            </a:rPr>
            <a:t>Pas deze kolommen alleen aan indien u niet het gehele kalenderjaar in dienst bent geweest (b.v. bij een eerste indiensttreding of invalperiode) of een verhuizing waarbij het aantal kilometers woning-werk is gewijzigd. </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c Gemiddeld aantal werkdagen per week</a:t>
          </a:r>
        </a:p>
        <a:p>
          <a:pPr algn="l" rtl="0">
            <a:defRPr sz="1000"/>
          </a:pPr>
          <a:r>
            <a:rPr lang="nl-NL" sz="1000" b="0" i="0" u="none" strike="noStrike" baseline="0">
              <a:solidFill>
                <a:srgbClr val="000000"/>
              </a:solidFill>
              <a:latin typeface="Figtree" pitchFamily="2" charset="0"/>
              <a:ea typeface="Tahoma"/>
              <a:cs typeface="Tahoma"/>
            </a:rPr>
            <a:t>Vul hierin het aantal dagen dat u per week normaal werkzaam bent. Dagen die u niet werkt en/of reist i.v.m. vakantie, kortdurende ziekte en dienstreizen, worden niet in mindering gebracht op dit aantal. </a:t>
          </a:r>
        </a:p>
        <a:p>
          <a:pPr algn="l" rtl="0">
            <a:defRPr sz="1000"/>
          </a:pPr>
          <a:r>
            <a:rPr lang="nl-NL" sz="1000" b="0" i="0" u="none" strike="noStrike" baseline="0">
              <a:solidFill>
                <a:srgbClr val="000000"/>
              </a:solidFill>
              <a:latin typeface="Figtree" pitchFamily="2" charset="0"/>
              <a:ea typeface="Tahoma"/>
              <a:cs typeface="Tahoma"/>
            </a:rPr>
            <a:t>Indien u b.v. de ene week 2 dagen werkt en de andere week 3 dagen, en dit patroon zich gedurende één maand of langer voortzet, vult u het gemiddelde in van 2 en 3 dagen.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d Ontvangen reiskostenvergoeding woon-werk</a:t>
          </a:r>
        </a:p>
        <a:p>
          <a:pPr algn="l" rtl="0">
            <a:defRPr sz="1000"/>
          </a:pPr>
          <a:r>
            <a:rPr lang="nl-NL" sz="1000" b="0" i="0" u="none" strike="noStrike" baseline="0">
              <a:solidFill>
                <a:srgbClr val="000000"/>
              </a:solidFill>
              <a:latin typeface="Figtree" pitchFamily="2" charset="0"/>
              <a:ea typeface="Tahoma"/>
              <a:cs typeface="Tahoma"/>
            </a:rPr>
            <a:t>Vul hier de ontvangen bedragen per maand in. De reiskostenvergoeding wordt 11 maanden per jaar uitbetaald, in augustus niet. De bedragen kunt u vinden op uw salarisspecificatie. Door b.v. CAO stijgingen kunnen de bedragen gedurende een kalenderjaar gewijzigd zijn. U dient daarom alle maandbedragen te controleren met uw salarisspecificaties.</a:t>
          </a:r>
        </a:p>
        <a:p>
          <a:pPr algn="l" rtl="0">
            <a:defRPr sz="1000"/>
          </a:pPr>
          <a:r>
            <a:rPr lang="nl-NL" sz="1000" b="0" i="0" u="none" strike="noStrike" baseline="0">
              <a:solidFill>
                <a:srgbClr val="000000"/>
              </a:solidFill>
              <a:latin typeface="Figtree" pitchFamily="2" charset="0"/>
              <a:ea typeface="Tahoma"/>
              <a:cs typeface="Tahoma"/>
            </a:rPr>
            <a:t>Hoewel het bedrag over de maand december (en eventueel ook november) nog niet is uitbetaald, dient u deze bedragen wèl in te vullen. Wordt dit niet gedaan, dan ontstaan er fouten in de berekening van de maximaal toegestane fiscaal vrije vergoeding.</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e Geen woon-werkverkeer i.v.m. dienstreizen</a:t>
          </a:r>
        </a:p>
        <a:p>
          <a:pPr algn="l" rtl="0">
            <a:defRPr sz="1000"/>
          </a:pPr>
          <a:r>
            <a:rPr lang="nl-NL" sz="1000" b="0" i="0" u="none" strike="noStrike" baseline="0">
              <a:solidFill>
                <a:srgbClr val="000000"/>
              </a:solidFill>
              <a:latin typeface="Figtree" pitchFamily="2" charset="0"/>
              <a:ea typeface="Tahoma"/>
              <a:cs typeface="Tahoma"/>
            </a:rPr>
            <a:t>Vul hier het aantal dagen in dat i.v.m. afgelegde dienstreizen er niet naar het schooladres werd gereisd. Voor een dag waarop u alleen de heenreis naar school reisde, vult u een halve dag (0,5) in.</a:t>
          </a:r>
        </a:p>
        <a:p>
          <a:pPr algn="l" rtl="0">
            <a:defRPr sz="1000"/>
          </a:pPr>
          <a:r>
            <a:rPr lang="nl-NL" sz="1000" b="0" i="0" u="none" strike="noStrike" baseline="0">
              <a:solidFill>
                <a:srgbClr val="000000"/>
              </a:solidFill>
              <a:latin typeface="Figtree" pitchFamily="2" charset="0"/>
              <a:ea typeface="Tahoma"/>
              <a:cs typeface="Tahoma"/>
            </a:rPr>
            <a:t>Vul voor de nog niet verstreken maanden (veelal november en december) eventueel een schatting in.</a:t>
          </a:r>
          <a:endParaRPr lang="nl-NL" sz="1000" b="0" i="0" u="none" strike="noStrike" baseline="0">
            <a:solidFill>
              <a:srgbClr val="000000"/>
            </a:solidFill>
            <a:latin typeface="Figtree" pitchFamily="2" charset="0"/>
            <a:cs typeface="Arial"/>
          </a:endParaRPr>
        </a:p>
        <a:p>
          <a:pPr algn="l" rtl="0">
            <a:defRPr sz="1000"/>
          </a:pPr>
          <a:endParaRPr lang="nl-NL" sz="1000" b="0" i="0" u="none" strike="noStrike" baseline="0">
            <a:solidFill>
              <a:srgbClr val="000000"/>
            </a:solidFill>
            <a:latin typeface="Figtree" pitchFamily="2" charset="0"/>
            <a:cs typeface="Arial"/>
          </a:endParaRPr>
        </a:p>
      </xdr:txBody>
    </xdr:sp>
    <xdr:clientData/>
  </xdr:twoCellAnchor>
  <xdr:twoCellAnchor>
    <xdr:from>
      <xdr:col>0</xdr:col>
      <xdr:colOff>123825</xdr:colOff>
      <xdr:row>62</xdr:row>
      <xdr:rowOff>95250</xdr:rowOff>
    </xdr:from>
    <xdr:to>
      <xdr:col>9</xdr:col>
      <xdr:colOff>514350</xdr:colOff>
      <xdr:row>121</xdr:row>
      <xdr:rowOff>47625</xdr:rowOff>
    </xdr:to>
    <xdr:sp macro="" textlink="">
      <xdr:nvSpPr>
        <xdr:cNvPr id="5122" name="Text Box 2">
          <a:extLst>
            <a:ext uri="{FF2B5EF4-FFF2-40B4-BE49-F238E27FC236}">
              <a16:creationId xmlns:a16="http://schemas.microsoft.com/office/drawing/2014/main" id="{00000000-0008-0000-0300-000002140000}"/>
            </a:ext>
          </a:extLst>
        </xdr:cNvPr>
        <xdr:cNvSpPr txBox="1">
          <a:spLocks noChangeArrowheads="1"/>
        </xdr:cNvSpPr>
      </xdr:nvSpPr>
      <xdr:spPr bwMode="auto">
        <a:xfrm>
          <a:off x="123825" y="10134600"/>
          <a:ext cx="5876925" cy="9505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nl-NL" sz="1000" b="0" i="0" u="none" strike="noStrike" baseline="0">
              <a:solidFill>
                <a:srgbClr val="000000"/>
              </a:solidFill>
              <a:latin typeface="Figtree" pitchFamily="2" charset="0"/>
              <a:ea typeface="Tahoma"/>
              <a:cs typeface="Tahoma"/>
            </a:rPr>
            <a:t>Kolom f (ziekte)verlof langer dan 6 weken</a:t>
          </a:r>
        </a:p>
        <a:p>
          <a:pPr algn="l" rtl="0">
            <a:defRPr sz="1000"/>
          </a:pPr>
          <a:r>
            <a:rPr lang="nl-NL" sz="1000" b="0" i="0" u="none" strike="noStrike" baseline="0">
              <a:solidFill>
                <a:srgbClr val="000000"/>
              </a:solidFill>
              <a:latin typeface="Figtree" pitchFamily="2" charset="0"/>
              <a:ea typeface="Tahoma"/>
              <a:cs typeface="Tahoma"/>
            </a:rPr>
            <a:t>Vul hier het aantal dagen in waarop i.v.m. ziekte, zwangerschap, vakantie, ouderschapsverlof en compensatieverlof, bijzonder verlof, e.d., gedurende een periode langer dan 6 weken aaneengesloten niet werd gewerkt. U dient alleen aantal dagen boven de 6 weken in te vullen. B.v. u was 7 weken ziek en werkte normaal 4 dagen per week, u vult dan 4 dagen in. Indien u meer verlofperioden langer dan 6 weken hebt gehad in één kalenderjaar, mag u bij de volgende verlofperiode niet de 6 weken in mindering brengen.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g Afgelegde dienstreizen</a:t>
          </a:r>
        </a:p>
        <a:p>
          <a:pPr algn="l" rtl="0">
            <a:defRPr sz="1000"/>
          </a:pPr>
          <a:r>
            <a:rPr lang="nl-NL" sz="1000" b="0" i="0" u="none" strike="noStrike" baseline="0">
              <a:solidFill>
                <a:srgbClr val="000000"/>
              </a:solidFill>
              <a:latin typeface="Figtree" pitchFamily="2" charset="0"/>
              <a:ea typeface="Tahoma"/>
              <a:cs typeface="Tahoma"/>
            </a:rPr>
            <a:t>Vul hier het aantal kilometers in dat u voor dienstreizen bij uw werkgever hebt gedeclareerd. Nog niet ingediende èn nog niet uitbetaalde declaraties dient u hier </a:t>
          </a:r>
          <a:r>
            <a:rPr lang="nl-NL" sz="1000" b="0" i="1" u="none" strike="noStrike" baseline="0">
              <a:solidFill>
                <a:srgbClr val="000000"/>
              </a:solidFill>
              <a:latin typeface="Figtree" pitchFamily="2" charset="0"/>
              <a:ea typeface="Tahoma"/>
              <a:cs typeface="Tahoma"/>
            </a:rPr>
            <a:t>niet</a:t>
          </a:r>
          <a:r>
            <a:rPr lang="nl-NL" sz="1000" b="0" i="0" u="none" strike="noStrike" baseline="0">
              <a:solidFill>
                <a:srgbClr val="000000"/>
              </a:solidFill>
              <a:latin typeface="Figtree" pitchFamily="2" charset="0"/>
              <a:ea typeface="Tahoma"/>
              <a:cs typeface="Tahoma"/>
            </a:rPr>
            <a:t> in te vullen. Dit staat los van het opgegeven aantal dagen bij e. U kunt onder e. dus b.v. voor november hebben opgegeven dat u op 3 dagen niet werkte i.v.m. dienstreizen terwijl deze nog niet zijn gedeclareerd en/of uitbetaald.</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Kolom h Vergoeding dienstreizen per kilometer</a:t>
          </a:r>
        </a:p>
        <a:p>
          <a:pPr rtl="0"/>
          <a:r>
            <a:rPr lang="nl-NL" sz="1000" b="0" i="0" u="none" strike="noStrike" baseline="0">
              <a:solidFill>
                <a:srgbClr val="000000"/>
              </a:solidFill>
              <a:latin typeface="Figtree" pitchFamily="2" charset="0"/>
              <a:ea typeface="Tahoma"/>
              <a:cs typeface="Tahoma"/>
            </a:rPr>
            <a:t>Dit staat standaard op € 0,28. U dient dit te wijzigen indien een afwijkend bedrag per kilometer aan u is uitbetaald. </a:t>
          </a:r>
          <a:r>
            <a:rPr lang="nl-NL" sz="1100" b="0" i="0" baseline="0">
              <a:effectLst/>
              <a:latin typeface="Figtree" pitchFamily="2" charset="0"/>
              <a:ea typeface="+mn-ea"/>
              <a:cs typeface="+mn-cs"/>
            </a:rPr>
            <a:t>Per 1-1-2015 kan er niet meer gebruikgemaakt worden van deze regeling als de vergoeding dienstreizen volledig onder de WKR valt.</a:t>
          </a:r>
          <a:endParaRPr lang="nl-NL" sz="1000">
            <a:effectLst/>
            <a:latin typeface="Figtree" pitchFamily="2" charset="0"/>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5 Netto aantal gewerkte dagen woon-werkverkeer</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Dit getal kan nooit hoger zijn dan 214 dagen, conform de regelgeving van de Belastingdienst methode 2. U kunt dit getal niet wijzigen.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9 Fiscaal vrije ruimte</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Het bedrag wat hier staat, komt voor uitruil in aanmerking.</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10 Salderingsregeling (art. 7.3 lid 2, CAO PO 2024)</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Het gaat hier om het belaste deel van de kilometervergoeding dienstreizen (veelal € 0,05) dat wordt íngeruild' voor een netto reiskostenvergoeding. Dit wordt berekend over de uitbetaalde dienstreizen tot en met de </a:t>
          </a:r>
          <a:r>
            <a:rPr lang="nl-NL" sz="1000" b="0" i="0" u="none" strike="noStrike" baseline="0">
              <a:solidFill>
                <a:srgbClr val="000000"/>
              </a:solidFill>
              <a:latin typeface="Figtree" pitchFamily="2" charset="0"/>
              <a:ea typeface="Tahoma" panose="020B0604030504040204" pitchFamily="34" charset="0"/>
              <a:cs typeface="Tahoma" panose="020B0604030504040204" pitchFamily="34" charset="0"/>
            </a:rPr>
            <a:t>laatste verwerkingsmaand (meestal oktober of novembervan het huidige jaar). </a:t>
          </a:r>
          <a:r>
            <a:rPr lang="nl-NL" sz="1000" b="0" i="0" baseline="0">
              <a:effectLst/>
              <a:latin typeface="Figtree" pitchFamily="2" charset="0"/>
              <a:ea typeface="Tahoma" panose="020B0604030504040204" pitchFamily="34" charset="0"/>
              <a:cs typeface="Tahoma" panose="020B0604030504040204" pitchFamily="34" charset="0"/>
            </a:rPr>
            <a:t>Doet u mee met de WKR dan kan het zijn dat u van deze optie geen gebruik kunt maken omdat uw werknemer de € 0,28 al netto ontvangt.</a:t>
          </a:r>
          <a:endParaRPr lang="nl-NL" sz="1000" b="0" i="0" u="none" strike="noStrike" baseline="0">
            <a:solidFill>
              <a:srgbClr val="000000"/>
            </a:solidFill>
            <a:latin typeface="Figtree" pitchFamily="2" charset="0"/>
            <a:ea typeface="Tahoma" panose="020B0604030504040204" pitchFamily="34" charset="0"/>
            <a:cs typeface="Tahoma" panose="020B0604030504040204" pitchFamily="34" charset="0"/>
          </a:endParaRP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11 Verrekend vakantiegeld in mei </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U kon uw vakantiegeld in mei inzetten indien de eindejaarsuitkering in december niet toereikend zou zijn om uw maximale fiscale ruimte te benutten. Het reeds uitgeruilde bedrag wordt nu verrekend met het nog uit te ruilen bedrag.</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13 Welk bedrag wilt u uitruilen</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U kunt nooit een hoger bedrag uitruilen dan het onder 12. berekende bedrag. Een lager bedrag is wèl mogelijk, dit kan zijn indien u b.v. niet meer wilt uitruilen omdat u uw dagloon SV niet te laag wilt laten worden of dat u niet voldoende ruimte hebt in de beschikbare looncomponenten om het volledige bedrag van vraag 12 uit te ruilen.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14 Inzet procentuele eindejaarsuitkering</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Voor het jaar 2025 is dit 8,33% van uw totale bruto maandsalaris over de periode januari tot en met december. </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16 Inzet ...</a:t>
          </a:r>
          <a:endParaRPr lang="nl-NL" sz="1000" b="0" i="0" u="none" strike="noStrike" baseline="0">
            <a:solidFill>
              <a:srgbClr val="000000"/>
            </a:solidFill>
            <a:latin typeface="Figtree" pitchFamily="2" charset="0"/>
            <a:ea typeface="Tahoma"/>
            <a:cs typeface="Tahoma"/>
          </a:endParaRPr>
        </a:p>
        <a:p>
          <a:pPr algn="l" rtl="0">
            <a:defRPr sz="1000"/>
          </a:pPr>
          <a:r>
            <a:rPr lang="nl-NL" sz="1000" b="0" i="0" u="none" strike="noStrike" baseline="0">
              <a:solidFill>
                <a:srgbClr val="000000"/>
              </a:solidFill>
              <a:latin typeface="Figtree" pitchFamily="2" charset="0"/>
              <a:ea typeface="Tahoma"/>
              <a:cs typeface="Tahoma"/>
            </a:rPr>
            <a:t>Deze vraag is bedoeld voor inzet van andere looncomponenten dan onder 14 genoemd. Normaal is dit niet van toepassing. Invulling hiervan is bedoeld voor bijzondere situaties. Alleen na overleg met uw werkgever (en werkgever met VGS) kan dit ingevuld worden.</a:t>
          </a:r>
        </a:p>
        <a:p>
          <a:pPr algn="l" rtl="0">
            <a:defRPr sz="1000"/>
          </a:pPr>
          <a:endParaRPr lang="nl-NL" sz="1000" b="0" i="0" u="none" strike="noStrike" baseline="0">
            <a:solidFill>
              <a:srgbClr val="000000"/>
            </a:solidFill>
            <a:latin typeface="Figtree" pitchFamily="2" charset="0"/>
            <a:ea typeface="Tahoma"/>
            <a:cs typeface="Tahoma"/>
          </a:endParaRPr>
        </a:p>
        <a:p>
          <a:pPr algn="l" rtl="0">
            <a:defRPr sz="1000"/>
          </a:pPr>
          <a:r>
            <a:rPr lang="nl-NL" sz="1000" b="1" i="0" u="none" strike="noStrike" baseline="0">
              <a:solidFill>
                <a:srgbClr val="000000"/>
              </a:solidFill>
              <a:latin typeface="Figtree" pitchFamily="2" charset="0"/>
              <a:ea typeface="Tahoma"/>
              <a:cs typeface="Tahoma"/>
            </a:rPr>
            <a:t>Vraag 17 Toelichting</a:t>
          </a:r>
        </a:p>
        <a:p>
          <a:pPr algn="l" rtl="0">
            <a:defRPr sz="1000"/>
          </a:pPr>
          <a:r>
            <a:rPr lang="nl-NL" sz="1000" b="0" i="0" u="none" strike="noStrike" baseline="0">
              <a:solidFill>
                <a:srgbClr val="000000"/>
              </a:solidFill>
              <a:latin typeface="Figtree" pitchFamily="2" charset="0"/>
              <a:ea typeface="Tahoma"/>
              <a:cs typeface="Tahoma"/>
            </a:rPr>
            <a:t>Waar nodig, kan hier door werknemer een nadere toelichting ingevuld worden.</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ecretariaat@vgs.nl" TargetMode="External"/><Relationship Id="rId1" Type="http://schemas.openxmlformats.org/officeDocument/2006/relationships/hyperlink" Target="http://www.vgs.n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1"/>
  <sheetViews>
    <sheetView tabSelected="1" view="pageBreakPreview" zoomScale="104" zoomScaleNormal="100" workbookViewId="0">
      <selection activeCell="C8" sqref="A1:XFD1048576"/>
    </sheetView>
  </sheetViews>
  <sheetFormatPr defaultColWidth="0" defaultRowHeight="13.2" zeroHeight="1" x14ac:dyDescent="0.25"/>
  <cols>
    <col min="1" max="9" width="9.109375" style="156" customWidth="1"/>
    <col min="10" max="16384" width="0" style="156" hidden="1"/>
  </cols>
  <sheetData>
    <row r="1" spans="1:10" ht="15" x14ac:dyDescent="0.25">
      <c r="A1" s="155" t="s">
        <v>80</v>
      </c>
      <c r="B1" s="154"/>
      <c r="C1" s="154"/>
      <c r="D1" s="154"/>
      <c r="E1" s="154"/>
      <c r="F1" s="154"/>
      <c r="G1" s="154"/>
      <c r="H1" s="154"/>
      <c r="I1" s="154"/>
      <c r="J1" s="154"/>
    </row>
    <row r="2" spans="1:10" x14ac:dyDescent="0.25">
      <c r="A2" s="154"/>
      <c r="B2" s="154"/>
      <c r="C2" s="154"/>
      <c r="D2" s="154"/>
      <c r="E2" s="154"/>
      <c r="F2" s="154"/>
      <c r="G2" s="154"/>
      <c r="H2" s="154"/>
      <c r="I2" s="154"/>
      <c r="J2" s="154"/>
    </row>
    <row r="3" spans="1:10" x14ac:dyDescent="0.25">
      <c r="A3" s="154"/>
      <c r="B3" s="154"/>
      <c r="C3" s="154"/>
      <c r="D3" s="154"/>
      <c r="E3" s="154"/>
      <c r="F3" s="154"/>
      <c r="G3" s="154"/>
      <c r="H3" s="154"/>
      <c r="I3" s="154"/>
      <c r="J3" s="154"/>
    </row>
    <row r="4" spans="1:10" x14ac:dyDescent="0.25">
      <c r="A4" s="157" t="s">
        <v>79</v>
      </c>
      <c r="B4" s="154"/>
      <c r="C4" s="154"/>
      <c r="D4" s="154"/>
      <c r="E4" s="154"/>
      <c r="F4" s="154"/>
      <c r="G4" s="154"/>
      <c r="H4" s="154"/>
      <c r="I4" s="154"/>
      <c r="J4" s="154"/>
    </row>
    <row r="5" spans="1:10" x14ac:dyDescent="0.25">
      <c r="A5" s="154"/>
      <c r="B5" s="154"/>
      <c r="C5" s="154"/>
      <c r="D5" s="154"/>
      <c r="E5" s="154"/>
      <c r="F5" s="154"/>
      <c r="G5" s="154"/>
      <c r="H5" s="154"/>
      <c r="I5" s="154"/>
      <c r="J5" s="154"/>
    </row>
    <row r="6" spans="1:10" x14ac:dyDescent="0.25">
      <c r="A6" s="154">
        <v>1</v>
      </c>
      <c r="B6" s="154" t="s">
        <v>81</v>
      </c>
      <c r="C6" s="154"/>
      <c r="D6" s="154"/>
      <c r="E6" s="154"/>
      <c r="F6" s="154"/>
      <c r="G6" s="154"/>
      <c r="H6" s="154"/>
      <c r="I6" s="154"/>
      <c r="J6" s="154"/>
    </row>
    <row r="7" spans="1:10" x14ac:dyDescent="0.25">
      <c r="A7" s="154">
        <v>2</v>
      </c>
      <c r="B7" s="154" t="s">
        <v>82</v>
      </c>
      <c r="C7" s="154"/>
      <c r="D7" s="154"/>
      <c r="E7" s="154"/>
      <c r="F7" s="154"/>
      <c r="G7" s="154"/>
      <c r="H7" s="154"/>
      <c r="I7" s="154"/>
      <c r="J7" s="154"/>
    </row>
    <row r="8" spans="1:10" x14ac:dyDescent="0.25">
      <c r="A8" s="154">
        <v>3</v>
      </c>
      <c r="B8" s="154" t="s">
        <v>83</v>
      </c>
      <c r="C8" s="154"/>
      <c r="D8" s="154"/>
      <c r="E8" s="154"/>
      <c r="F8" s="154"/>
      <c r="G8" s="154"/>
      <c r="H8" s="154"/>
      <c r="I8" s="154"/>
      <c r="J8" s="154"/>
    </row>
    <row r="9" spans="1:10" x14ac:dyDescent="0.25">
      <c r="A9" s="154">
        <v>4</v>
      </c>
      <c r="B9" s="154" t="s">
        <v>110</v>
      </c>
      <c r="C9" s="154"/>
      <c r="D9" s="154"/>
      <c r="E9" s="154"/>
      <c r="F9" s="154"/>
      <c r="G9" s="154"/>
      <c r="H9" s="154"/>
      <c r="I9" s="154"/>
      <c r="J9" s="154"/>
    </row>
    <row r="10" spans="1:10" x14ac:dyDescent="0.25">
      <c r="A10" s="154"/>
      <c r="B10" s="154"/>
      <c r="C10" s="154"/>
      <c r="D10" s="154"/>
      <c r="E10" s="154"/>
      <c r="F10" s="154"/>
      <c r="G10" s="154"/>
      <c r="H10" s="154"/>
      <c r="I10" s="154"/>
      <c r="J10" s="154"/>
    </row>
    <row r="11" spans="1:10" x14ac:dyDescent="0.25">
      <c r="A11" s="154"/>
      <c r="B11" s="154"/>
      <c r="C11" s="154"/>
      <c r="D11" s="154"/>
      <c r="E11" s="154"/>
      <c r="F11" s="154"/>
      <c r="G11" s="154"/>
      <c r="H11" s="154"/>
      <c r="I11" s="154"/>
      <c r="J11" s="154"/>
    </row>
    <row r="12" spans="1:10" x14ac:dyDescent="0.25">
      <c r="A12" s="154"/>
      <c r="B12" s="154"/>
      <c r="C12" s="154"/>
      <c r="D12" s="154"/>
      <c r="E12" s="154"/>
      <c r="F12" s="154"/>
      <c r="G12" s="154"/>
      <c r="H12" s="154"/>
      <c r="I12" s="154"/>
      <c r="J12" s="154"/>
    </row>
    <row r="13" spans="1:10" x14ac:dyDescent="0.25">
      <c r="A13" s="154"/>
      <c r="B13" s="154"/>
      <c r="C13" s="154"/>
      <c r="D13" s="154"/>
      <c r="E13" s="154"/>
      <c r="F13" s="154"/>
      <c r="G13" s="154"/>
      <c r="H13" s="154"/>
      <c r="I13" s="154"/>
      <c r="J13" s="154"/>
    </row>
    <row r="14" spans="1:10" x14ac:dyDescent="0.25">
      <c r="A14" s="154"/>
      <c r="B14" s="154"/>
      <c r="C14" s="158" t="s">
        <v>90</v>
      </c>
      <c r="D14" s="159"/>
      <c r="E14" s="160"/>
      <c r="F14" s="161"/>
      <c r="G14" s="154"/>
      <c r="H14" s="154"/>
      <c r="I14" s="154"/>
      <c r="J14" s="154"/>
    </row>
    <row r="15" spans="1:10" x14ac:dyDescent="0.25">
      <c r="A15" s="154"/>
      <c r="B15" s="154"/>
      <c r="C15" s="162" t="s">
        <v>91</v>
      </c>
      <c r="D15" s="163"/>
      <c r="E15" s="164"/>
      <c r="F15" s="161"/>
      <c r="G15" s="154"/>
      <c r="H15" s="154"/>
      <c r="I15" s="154"/>
      <c r="J15" s="154"/>
    </row>
    <row r="16" spans="1:10" x14ac:dyDescent="0.25">
      <c r="A16" s="154"/>
      <c r="B16" s="154"/>
      <c r="C16" s="162" t="s">
        <v>92</v>
      </c>
      <c r="D16" s="163"/>
      <c r="E16" s="164"/>
      <c r="F16" s="161"/>
      <c r="G16" s="154"/>
      <c r="H16" s="154"/>
      <c r="I16" s="154"/>
      <c r="J16" s="154"/>
    </row>
    <row r="17" spans="1:10" x14ac:dyDescent="0.25">
      <c r="A17" s="154"/>
      <c r="B17" s="154"/>
      <c r="C17" s="165" t="s">
        <v>93</v>
      </c>
      <c r="D17" s="166"/>
      <c r="E17" s="164"/>
      <c r="F17" s="161"/>
      <c r="G17" s="154"/>
      <c r="H17" s="154"/>
      <c r="I17" s="154"/>
      <c r="J17" s="154"/>
    </row>
    <row r="18" spans="1:10" x14ac:dyDescent="0.25">
      <c r="A18" s="154"/>
      <c r="B18" s="154"/>
      <c r="C18" s="167" t="s">
        <v>94</v>
      </c>
      <c r="D18" s="168"/>
      <c r="E18" s="169"/>
      <c r="F18" s="161"/>
      <c r="G18" s="154"/>
      <c r="H18" s="154"/>
      <c r="I18" s="154"/>
      <c r="J18" s="154"/>
    </row>
    <row r="19" spans="1:10" x14ac:dyDescent="0.25">
      <c r="A19" s="154"/>
      <c r="B19" s="154"/>
      <c r="C19" s="166"/>
      <c r="D19" s="166"/>
      <c r="E19" s="170"/>
      <c r="F19" s="154"/>
      <c r="G19" s="154"/>
      <c r="H19" s="154"/>
      <c r="I19" s="154"/>
      <c r="J19" s="154"/>
    </row>
    <row r="20" spans="1:10" x14ac:dyDescent="0.25">
      <c r="A20" s="154"/>
      <c r="B20" s="154"/>
      <c r="C20" s="166"/>
      <c r="D20" s="166"/>
      <c r="E20" s="170"/>
      <c r="F20" s="154"/>
      <c r="G20" s="154"/>
      <c r="H20" s="154"/>
      <c r="I20" s="154"/>
      <c r="J20" s="154"/>
    </row>
    <row r="21" spans="1:10" x14ac:dyDescent="0.25">
      <c r="A21" s="171" t="s">
        <v>101</v>
      </c>
      <c r="B21" s="154"/>
      <c r="C21" s="166"/>
      <c r="D21" s="166"/>
      <c r="E21" s="170"/>
      <c r="F21" s="154"/>
      <c r="G21" s="154"/>
      <c r="H21" s="154"/>
      <c r="I21" s="154"/>
      <c r="J21" s="154"/>
    </row>
    <row r="22" spans="1:10" x14ac:dyDescent="0.25">
      <c r="A22" s="172" t="s">
        <v>103</v>
      </c>
      <c r="B22" s="154"/>
      <c r="C22" s="166"/>
      <c r="D22" s="166"/>
      <c r="E22" s="170"/>
      <c r="F22" s="154"/>
      <c r="G22" s="154"/>
      <c r="H22" s="154"/>
      <c r="I22" s="154"/>
      <c r="J22" s="154"/>
    </row>
    <row r="23" spans="1:10" x14ac:dyDescent="0.25">
      <c r="A23" s="172" t="s">
        <v>102</v>
      </c>
      <c r="B23" s="154"/>
      <c r="C23" s="154"/>
      <c r="D23" s="154"/>
      <c r="E23" s="154"/>
      <c r="F23" s="154"/>
      <c r="G23" s="154"/>
      <c r="H23" s="154"/>
      <c r="I23" s="154"/>
      <c r="J23" s="154"/>
    </row>
    <row r="24" spans="1:10" x14ac:dyDescent="0.25">
      <c r="A24" s="172"/>
      <c r="B24" s="154"/>
      <c r="C24" s="154"/>
      <c r="D24" s="154"/>
      <c r="E24" s="154"/>
      <c r="F24" s="154"/>
      <c r="G24" s="154"/>
      <c r="H24" s="154"/>
      <c r="I24" s="154"/>
      <c r="J24" s="154"/>
    </row>
    <row r="25" spans="1:10" x14ac:dyDescent="0.25">
      <c r="A25" s="154"/>
      <c r="B25" s="154"/>
      <c r="C25" s="154"/>
      <c r="D25" s="154"/>
      <c r="E25" s="154"/>
      <c r="F25" s="154"/>
      <c r="G25" s="154"/>
      <c r="H25" s="154"/>
      <c r="I25" s="154"/>
      <c r="J25" s="154"/>
    </row>
    <row r="26" spans="1:10" x14ac:dyDescent="0.25">
      <c r="A26" s="171" t="s">
        <v>95</v>
      </c>
      <c r="B26" s="154"/>
      <c r="C26" s="154"/>
      <c r="D26" s="154"/>
      <c r="E26" s="154"/>
      <c r="F26" s="154"/>
      <c r="G26" s="154"/>
      <c r="H26" s="154"/>
      <c r="I26" s="154"/>
      <c r="J26" s="154"/>
    </row>
    <row r="27" spans="1:10" x14ac:dyDescent="0.25">
      <c r="A27" s="173" t="s">
        <v>96</v>
      </c>
      <c r="B27" s="170"/>
      <c r="C27" s="170"/>
      <c r="D27" s="170"/>
      <c r="E27" s="170"/>
      <c r="F27" s="170"/>
      <c r="G27" s="170"/>
      <c r="H27" s="170"/>
      <c r="I27" s="170"/>
      <c r="J27" s="170"/>
    </row>
    <row r="28" spans="1:10" x14ac:dyDescent="0.25">
      <c r="A28" s="173" t="s">
        <v>97</v>
      </c>
      <c r="B28" s="170"/>
      <c r="C28" s="170"/>
      <c r="D28" s="170"/>
      <c r="E28" s="170"/>
      <c r="F28" s="170"/>
      <c r="G28" s="170"/>
      <c r="H28" s="170"/>
      <c r="I28" s="170"/>
      <c r="J28" s="170"/>
    </row>
    <row r="29" spans="1:10" x14ac:dyDescent="0.25">
      <c r="A29" s="173" t="s">
        <v>98</v>
      </c>
      <c r="B29" s="170"/>
      <c r="C29" s="170"/>
      <c r="D29" s="170"/>
      <c r="E29" s="170"/>
      <c r="F29" s="170"/>
      <c r="G29" s="170"/>
      <c r="H29" s="170"/>
      <c r="I29" s="170"/>
      <c r="J29" s="170"/>
    </row>
    <row r="30" spans="1:10" x14ac:dyDescent="0.25">
      <c r="A30" s="173" t="s">
        <v>99</v>
      </c>
      <c r="B30" s="170"/>
      <c r="C30" s="170"/>
      <c r="D30" s="170"/>
      <c r="E30" s="170"/>
      <c r="F30" s="170"/>
      <c r="G30" s="170"/>
      <c r="H30" s="170"/>
      <c r="I30" s="170"/>
      <c r="J30" s="170"/>
    </row>
    <row r="31" spans="1:10" x14ac:dyDescent="0.25">
      <c r="A31" s="173" t="s">
        <v>100</v>
      </c>
      <c r="B31" s="154"/>
      <c r="C31" s="154"/>
      <c r="D31" s="154"/>
      <c r="E31" s="154"/>
      <c r="F31" s="154"/>
      <c r="G31" s="154"/>
      <c r="H31" s="154"/>
      <c r="I31" s="154"/>
      <c r="J31" s="154"/>
    </row>
  </sheetData>
  <phoneticPr fontId="2" type="noConversion"/>
  <hyperlinks>
    <hyperlink ref="C17" r:id="rId1" xr:uid="{00000000-0004-0000-0000-000000000000}"/>
    <hyperlink ref="C18" r:id="rId2" xr:uid="{00000000-0004-0000-0000-000001000000}"/>
  </hyperlinks>
  <pageMargins left="0.75" right="0.75" top="1" bottom="1" header="0.5" footer="0.5"/>
  <pageSetup paperSize="9" orientation="portrait" r:id="rId3"/>
  <headerFooter alignWithMargins="0">
    <oddFooter>&amp;L&amp;8&amp;F, printdatum: &amp;D, pag. &amp;P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L2"/>
  <sheetViews>
    <sheetView view="pageBreakPreview" zoomScale="97" zoomScaleNormal="100" workbookViewId="0">
      <selection activeCell="R43" sqref="R43"/>
    </sheetView>
  </sheetViews>
  <sheetFormatPr defaultColWidth="9.109375" defaultRowHeight="13.2" x14ac:dyDescent="0.25"/>
  <cols>
    <col min="1" max="9" width="9.109375" style="1"/>
    <col min="10" max="10" width="11.88671875" style="1" customWidth="1"/>
    <col min="11" max="16384" width="9.109375" style="1"/>
  </cols>
  <sheetData>
    <row r="2" spans="12:12" x14ac:dyDescent="0.25">
      <c r="L2" s="1" t="s">
        <v>111</v>
      </c>
    </row>
  </sheetData>
  <sheetProtection password="CCA0" sheet="1"/>
  <phoneticPr fontId="2" type="noConversion"/>
  <pageMargins left="0.59055118110236227" right="0.59055118110236227" top="0.78740157480314965" bottom="0.59055118110236227" header="0.51181102362204722" footer="0.51181102362204722"/>
  <pageSetup paperSize="9" scale="95" orientation="portrait" r:id="rId1"/>
  <headerFooter alignWithMargins="0">
    <oddFooter>&amp;L&amp;8&amp;A, printdatum: &amp;D, pag. &amp;P van &amp;N</oddFooter>
  </headerFooter>
  <rowBreaks count="1" manualBreakCount="1">
    <brk id="62"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view="pageBreakPreview" zoomScale="147" zoomScaleNormal="100" workbookViewId="0">
      <selection activeCell="R43" sqref="R43"/>
    </sheetView>
  </sheetViews>
  <sheetFormatPr defaultRowHeight="13.2" x14ac:dyDescent="0.25"/>
  <cols>
    <col min="1" max="1" width="7.88671875" customWidth="1"/>
    <col min="9" max="9" width="14.88671875" customWidth="1"/>
  </cols>
  <sheetData/>
  <phoneticPr fontId="2" type="noConversion"/>
  <pageMargins left="0.78740157480314965" right="0.78740157480314965" top="0.78740157480314965" bottom="0.78740157480314965" header="0.51181102362204722" footer="0.51181102362204722"/>
  <pageSetup paperSize="9" scale="99" orientation="portrait" r:id="rId1"/>
  <headerFooter alignWithMargins="0">
    <oddFooter>&amp;L&amp;8&amp;A, printdatum: &amp;D, pag. &amp;P van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view="pageBreakPreview" topLeftCell="A72" zoomScaleNormal="100" zoomScaleSheetLayoutView="100" workbookViewId="0">
      <selection activeCell="K10" sqref="A1:XFD1048576"/>
    </sheetView>
  </sheetViews>
  <sheetFormatPr defaultColWidth="9.109375" defaultRowHeight="13.2" x14ac:dyDescent="0.25"/>
  <cols>
    <col min="1" max="16384" width="9.109375" style="154"/>
  </cols>
  <sheetData/>
  <sheetProtection algorithmName="SHA-512" hashValue="0eY6kkuxfyXGrPUYvGkL+pDbI5l1kSGjC3teV2s8uV7MbSXo251y81Ks5Cnew7ShpWcv8J3vfZ0El7LDaacleg==" saltValue="0YtIfQj/g+3kFdaB7QCvIQ==" spinCount="100000" sheet="1" objects="1" scenarios="1"/>
  <phoneticPr fontId="2" type="noConversion"/>
  <pageMargins left="0.78740157480314965" right="0.78740157480314965" top="0.78740157480314965" bottom="0.78740157480314965" header="0.51181102362204722" footer="0.51181102362204722"/>
  <pageSetup paperSize="9" scale="94" orientation="portrait" r:id="rId1"/>
  <headerFooter alignWithMargins="0">
    <oddFooter>&amp;L&amp;8&amp;A, printdatum: &amp;D, pag. &amp;P van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1">
    <tabColor indexed="15"/>
    <pageSetUpPr fitToPage="1"/>
  </sheetPr>
  <dimension ref="A1:X65508"/>
  <sheetViews>
    <sheetView showGridLines="0" zoomScaleNormal="100" zoomScaleSheetLayoutView="85" workbookViewId="0">
      <selection activeCell="B7" sqref="A1:XFD1048576"/>
    </sheetView>
  </sheetViews>
  <sheetFormatPr defaultColWidth="9.109375" defaultRowHeight="13.2" x14ac:dyDescent="0.25"/>
  <cols>
    <col min="1" max="1" width="2.88671875" style="6" customWidth="1"/>
    <col min="2" max="2" width="9.109375" style="6"/>
    <col min="3" max="3" width="6.88671875" style="6" bestFit="1" customWidth="1"/>
    <col min="4" max="4" width="7.5546875" style="6" customWidth="1"/>
    <col min="5" max="5" width="11.109375" style="6" customWidth="1"/>
    <col min="6" max="6" width="4.88671875" style="6" bestFit="1" customWidth="1"/>
    <col min="7" max="7" width="10.33203125" style="6" customWidth="1"/>
    <col min="8" max="8" width="12.88671875" style="6" customWidth="1"/>
    <col min="9" max="9" width="11.5546875" style="6" customWidth="1"/>
    <col min="10" max="10" width="12.88671875" style="6" customWidth="1"/>
    <col min="11" max="12" width="12.44140625" style="6" bestFit="1" customWidth="1"/>
    <col min="13" max="13" width="12.44140625" style="6" hidden="1" customWidth="1"/>
    <col min="14" max="14" width="9" style="6" hidden="1" customWidth="1"/>
    <col min="15" max="15" width="11.109375" style="6" hidden="1" customWidth="1"/>
    <col min="16" max="17" width="9.109375" style="6" hidden="1" customWidth="1"/>
    <col min="18" max="18" width="9.44140625" style="6" hidden="1" customWidth="1"/>
    <col min="19" max="19" width="14.88671875" style="6" hidden="1" customWidth="1"/>
    <col min="20" max="20" width="9.44140625" style="6" hidden="1" customWidth="1"/>
    <col min="21" max="21" width="9.109375" style="6" hidden="1" customWidth="1"/>
    <col min="22" max="22" width="9.44140625" style="6" hidden="1" customWidth="1"/>
    <col min="23" max="24" width="9.109375" style="6" hidden="1" customWidth="1"/>
    <col min="25" max="26" width="9.109375" style="6" customWidth="1"/>
    <col min="27" max="16384" width="9.109375" style="6"/>
  </cols>
  <sheetData>
    <row r="1" spans="1:22" x14ac:dyDescent="0.25">
      <c r="A1" s="2" t="s">
        <v>109</v>
      </c>
      <c r="B1" s="3"/>
      <c r="C1" s="3"/>
      <c r="D1" s="3"/>
      <c r="E1" s="4"/>
      <c r="F1" s="4"/>
      <c r="G1" s="4"/>
      <c r="H1" s="4"/>
      <c r="I1" s="4"/>
      <c r="J1" s="4"/>
      <c r="K1" s="4"/>
      <c r="L1" s="5"/>
    </row>
    <row r="2" spans="1:22" ht="10.5" customHeight="1" x14ac:dyDescent="0.25">
      <c r="A2" s="7"/>
      <c r="B2" s="8"/>
      <c r="C2" s="8"/>
      <c r="D2" s="8"/>
      <c r="E2" s="8"/>
      <c r="F2" s="8"/>
      <c r="G2" s="8"/>
      <c r="H2" s="8"/>
      <c r="I2" s="8"/>
      <c r="J2" s="8"/>
      <c r="K2" s="8"/>
      <c r="L2" s="9"/>
    </row>
    <row r="3" spans="1:22" x14ac:dyDescent="0.25">
      <c r="B3" s="10"/>
      <c r="C3" s="10"/>
      <c r="D3" s="10"/>
      <c r="E3" s="10"/>
      <c r="F3" s="11"/>
      <c r="G3" s="11"/>
      <c r="I3" s="11"/>
      <c r="J3" s="11"/>
    </row>
    <row r="4" spans="1:22" x14ac:dyDescent="0.25">
      <c r="B4" s="12" t="s">
        <v>52</v>
      </c>
      <c r="C4" s="12"/>
      <c r="D4" s="12"/>
      <c r="E4" s="12"/>
      <c r="F4" s="13"/>
      <c r="G4" s="13"/>
      <c r="H4" s="14"/>
      <c r="I4" s="15"/>
      <c r="J4" s="15"/>
      <c r="K4" s="15"/>
      <c r="L4" s="16"/>
      <c r="M4" s="17"/>
      <c r="N4" s="17"/>
    </row>
    <row r="5" spans="1:22" x14ac:dyDescent="0.25">
      <c r="B5" s="12" t="s">
        <v>53</v>
      </c>
      <c r="C5" s="12"/>
      <c r="D5" s="12"/>
      <c r="E5" s="12"/>
      <c r="F5" s="13"/>
      <c r="G5" s="13"/>
      <c r="H5" s="14"/>
      <c r="I5" s="15"/>
      <c r="J5" s="15"/>
      <c r="K5" s="15"/>
      <c r="L5" s="16"/>
      <c r="M5" s="17"/>
      <c r="N5" s="17"/>
    </row>
    <row r="6" spans="1:22" x14ac:dyDescent="0.25">
      <c r="B6" s="12" t="s">
        <v>54</v>
      </c>
      <c r="C6" s="12"/>
      <c r="D6" s="12"/>
      <c r="E6" s="12"/>
      <c r="F6" s="13"/>
      <c r="G6" s="13"/>
      <c r="H6" s="14"/>
      <c r="I6" s="15"/>
      <c r="J6" s="15"/>
      <c r="K6" s="15"/>
      <c r="L6" s="16"/>
      <c r="M6" s="17"/>
      <c r="N6" s="17"/>
      <c r="O6" s="17"/>
      <c r="P6" s="17"/>
      <c r="Q6" s="17"/>
    </row>
    <row r="7" spans="1:22" ht="9" customHeight="1" x14ac:dyDescent="0.25">
      <c r="H7" s="17"/>
      <c r="I7" s="17"/>
      <c r="J7" s="17"/>
      <c r="K7" s="17"/>
      <c r="L7" s="17"/>
      <c r="N7" s="17"/>
      <c r="O7" s="17"/>
      <c r="P7" s="17"/>
      <c r="Q7" s="17"/>
    </row>
    <row r="8" spans="1:22" x14ac:dyDescent="0.25">
      <c r="B8" s="13" t="s">
        <v>49</v>
      </c>
      <c r="C8" s="13"/>
      <c r="D8" s="13"/>
      <c r="E8" s="13"/>
      <c r="F8" s="13"/>
      <c r="G8" s="13"/>
      <c r="H8" s="14"/>
      <c r="I8" s="15"/>
      <c r="J8" s="15"/>
      <c r="K8" s="15"/>
      <c r="L8" s="16"/>
      <c r="M8" s="17"/>
      <c r="N8" s="17"/>
      <c r="O8" s="17"/>
      <c r="P8" s="17"/>
      <c r="Q8" s="17"/>
      <c r="R8" s="18"/>
    </row>
    <row r="9" spans="1:22" x14ac:dyDescent="0.25">
      <c r="B9" s="13" t="s">
        <v>50</v>
      </c>
      <c r="C9" s="13"/>
      <c r="D9" s="13"/>
      <c r="E9" s="13"/>
      <c r="F9" s="13"/>
      <c r="G9" s="13"/>
      <c r="H9" s="14"/>
      <c r="I9" s="15"/>
      <c r="J9" s="15"/>
      <c r="K9" s="15"/>
      <c r="L9" s="16"/>
      <c r="M9" s="17"/>
      <c r="N9" s="17"/>
      <c r="O9" s="17"/>
      <c r="P9" s="17"/>
      <c r="Q9" s="17"/>
    </row>
    <row r="10" spans="1:22" x14ac:dyDescent="0.25">
      <c r="B10" s="6" t="s">
        <v>51</v>
      </c>
      <c r="H10" s="14"/>
      <c r="I10" s="15"/>
      <c r="J10" s="15"/>
      <c r="K10" s="15"/>
      <c r="L10" s="16"/>
      <c r="M10" s="17"/>
      <c r="N10" s="17"/>
      <c r="O10" s="17"/>
      <c r="P10" s="17"/>
      <c r="Q10" s="17"/>
    </row>
    <row r="11" spans="1:22" ht="9" customHeight="1" x14ac:dyDescent="0.25">
      <c r="N11" s="17"/>
      <c r="O11" s="17"/>
      <c r="P11" s="17"/>
      <c r="Q11" s="17"/>
    </row>
    <row r="12" spans="1:22" x14ac:dyDescent="0.25">
      <c r="A12" s="6">
        <v>1</v>
      </c>
      <c r="B12" s="19" t="s">
        <v>3</v>
      </c>
      <c r="C12" s="19"/>
      <c r="D12" s="19"/>
      <c r="E12" s="19"/>
      <c r="F12" s="12"/>
      <c r="G12" s="12"/>
      <c r="H12" s="20">
        <v>45292</v>
      </c>
      <c r="I12" s="11" t="s">
        <v>39</v>
      </c>
      <c r="J12" s="20">
        <v>45657</v>
      </c>
    </row>
    <row r="13" spans="1:22" x14ac:dyDescent="0.25">
      <c r="A13" s="6">
        <v>2</v>
      </c>
      <c r="B13" s="21" t="s">
        <v>104</v>
      </c>
      <c r="C13" s="21"/>
      <c r="D13" s="21"/>
      <c r="E13" s="21"/>
      <c r="F13" s="17"/>
      <c r="G13" s="17"/>
      <c r="J13" s="11"/>
      <c r="K13" s="22">
        <v>60</v>
      </c>
    </row>
    <row r="14" spans="1:22" x14ac:dyDescent="0.25">
      <c r="A14" s="6">
        <v>3</v>
      </c>
      <c r="B14" s="6" t="s">
        <v>120</v>
      </c>
      <c r="K14" s="22">
        <v>60</v>
      </c>
    </row>
    <row r="15" spans="1:22" x14ac:dyDescent="0.25">
      <c r="B15" s="6" t="s">
        <v>65</v>
      </c>
      <c r="G15" s="14"/>
      <c r="H15" s="15"/>
      <c r="I15" s="15"/>
      <c r="J15" s="15"/>
      <c r="K15" s="15"/>
      <c r="L15" s="16"/>
    </row>
    <row r="16" spans="1:22" x14ac:dyDescent="0.25">
      <c r="A16" s="6">
        <v>4</v>
      </c>
      <c r="B16" s="6" t="s">
        <v>23</v>
      </c>
      <c r="L16" s="23"/>
      <c r="M16" s="23"/>
      <c r="N16" s="23"/>
      <c r="V16" s="24"/>
    </row>
    <row r="17" spans="1:22" ht="23.25" customHeight="1" x14ac:dyDescent="0.25">
      <c r="C17" s="25" t="s">
        <v>119</v>
      </c>
      <c r="D17" s="26"/>
      <c r="H17" s="27" t="s">
        <v>28</v>
      </c>
      <c r="I17" s="28"/>
      <c r="J17" s="29" t="s">
        <v>30</v>
      </c>
      <c r="K17" s="30"/>
      <c r="L17" s="31"/>
      <c r="M17" s="32"/>
      <c r="N17" s="32"/>
      <c r="V17" s="24"/>
    </row>
    <row r="18" spans="1:22" ht="54" customHeight="1" x14ac:dyDescent="0.25">
      <c r="B18" s="33" t="s">
        <v>8</v>
      </c>
      <c r="C18" s="34" t="s">
        <v>32</v>
      </c>
      <c r="D18" s="34" t="s">
        <v>33</v>
      </c>
      <c r="E18" s="34" t="s">
        <v>26</v>
      </c>
      <c r="F18" s="35" t="s">
        <v>25</v>
      </c>
      <c r="G18" s="36"/>
      <c r="H18" s="34" t="s">
        <v>66</v>
      </c>
      <c r="I18" s="37" t="s">
        <v>67</v>
      </c>
      <c r="J18" s="38" t="s">
        <v>22</v>
      </c>
      <c r="K18" s="38" t="s">
        <v>29</v>
      </c>
      <c r="L18" s="38" t="s">
        <v>31</v>
      </c>
      <c r="M18" s="39" t="s">
        <v>34</v>
      </c>
      <c r="N18" s="39" t="s">
        <v>35</v>
      </c>
    </row>
    <row r="19" spans="1:22" s="47" customFormat="1" ht="12.75" customHeight="1" x14ac:dyDescent="0.25">
      <c r="A19" s="6"/>
      <c r="B19" s="40" t="s">
        <v>55</v>
      </c>
      <c r="C19" s="41" t="s">
        <v>56</v>
      </c>
      <c r="D19" s="41" t="s">
        <v>57</v>
      </c>
      <c r="E19" s="41" t="s">
        <v>58</v>
      </c>
      <c r="F19" s="41"/>
      <c r="G19" s="42" t="s">
        <v>59</v>
      </c>
      <c r="H19" s="41" t="s">
        <v>60</v>
      </c>
      <c r="I19" s="43" t="s">
        <v>61</v>
      </c>
      <c r="J19" s="44" t="s">
        <v>62</v>
      </c>
      <c r="K19" s="44" t="s">
        <v>63</v>
      </c>
      <c r="L19" s="45" t="s">
        <v>64</v>
      </c>
      <c r="M19" s="46"/>
      <c r="N19" s="46"/>
    </row>
    <row r="20" spans="1:22" x14ac:dyDescent="0.25">
      <c r="B20" s="33" t="s">
        <v>10</v>
      </c>
      <c r="C20" s="48">
        <v>39814</v>
      </c>
      <c r="D20" s="48">
        <v>39844</v>
      </c>
      <c r="E20" s="49">
        <v>5</v>
      </c>
      <c r="F20" s="50">
        <v>150</v>
      </c>
      <c r="G20" s="51"/>
      <c r="H20" s="52"/>
      <c r="I20" s="49"/>
      <c r="J20" s="53"/>
      <c r="K20" s="54">
        <v>0.28000000000000003</v>
      </c>
      <c r="L20" s="55">
        <f>J20*K20</f>
        <v>0</v>
      </c>
      <c r="M20" s="56">
        <f t="shared" ref="M20:M31" si="0">NETWORKDAYS(C20,D20)</f>
        <v>22</v>
      </c>
      <c r="N20" s="11">
        <f t="shared" ref="N20:N31" si="1">(E20/5)*M20</f>
        <v>22</v>
      </c>
      <c r="O20" s="57" t="s">
        <v>4</v>
      </c>
      <c r="P20" s="58"/>
      <c r="Q20" s="58"/>
      <c r="R20" s="58"/>
      <c r="S20" s="58"/>
      <c r="T20" s="59"/>
    </row>
    <row r="21" spans="1:22" x14ac:dyDescent="0.25">
      <c r="B21" s="33" t="s">
        <v>11</v>
      </c>
      <c r="C21" s="48">
        <v>39845</v>
      </c>
      <c r="D21" s="48">
        <v>39872</v>
      </c>
      <c r="E21" s="49">
        <v>5</v>
      </c>
      <c r="F21" s="50">
        <v>151</v>
      </c>
      <c r="G21" s="51"/>
      <c r="H21" s="52"/>
      <c r="I21" s="49"/>
      <c r="J21" s="53"/>
      <c r="K21" s="54">
        <v>0.28000000000000003</v>
      </c>
      <c r="L21" s="55">
        <f t="shared" ref="L21:L31" si="2">J21*K21</f>
        <v>0</v>
      </c>
      <c r="M21" s="56">
        <f t="shared" si="0"/>
        <v>20</v>
      </c>
      <c r="N21" s="11">
        <f t="shared" si="1"/>
        <v>20</v>
      </c>
      <c r="O21" s="60" t="s">
        <v>76</v>
      </c>
      <c r="T21" s="6">
        <v>214</v>
      </c>
      <c r="U21" s="6" t="s">
        <v>77</v>
      </c>
    </row>
    <row r="22" spans="1:22" x14ac:dyDescent="0.25">
      <c r="B22" s="33" t="s">
        <v>12</v>
      </c>
      <c r="C22" s="48">
        <v>39873</v>
      </c>
      <c r="D22" s="48">
        <v>39903</v>
      </c>
      <c r="E22" s="49">
        <v>5</v>
      </c>
      <c r="F22" s="50">
        <v>152</v>
      </c>
      <c r="G22" s="51"/>
      <c r="H22" s="52"/>
      <c r="I22" s="49"/>
      <c r="J22" s="53"/>
      <c r="K22" s="54">
        <v>0.28000000000000003</v>
      </c>
      <c r="L22" s="55">
        <f t="shared" si="2"/>
        <v>0</v>
      </c>
      <c r="M22" s="56">
        <f t="shared" si="0"/>
        <v>22</v>
      </c>
      <c r="N22" s="11">
        <f t="shared" si="1"/>
        <v>22</v>
      </c>
      <c r="O22" s="60" t="s">
        <v>1</v>
      </c>
      <c r="T22" s="6">
        <f>T21/260</f>
        <v>0.82307692307692304</v>
      </c>
    </row>
    <row r="23" spans="1:22" x14ac:dyDescent="0.25">
      <c r="B23" s="33" t="s">
        <v>13</v>
      </c>
      <c r="C23" s="48">
        <v>39904</v>
      </c>
      <c r="D23" s="48">
        <v>39933</v>
      </c>
      <c r="E23" s="49">
        <v>5</v>
      </c>
      <c r="F23" s="50">
        <v>153</v>
      </c>
      <c r="G23" s="51"/>
      <c r="H23" s="52"/>
      <c r="I23" s="49"/>
      <c r="J23" s="53"/>
      <c r="K23" s="54">
        <v>0.28000000000000003</v>
      </c>
      <c r="L23" s="55">
        <f t="shared" si="2"/>
        <v>0</v>
      </c>
      <c r="M23" s="56">
        <f t="shared" si="0"/>
        <v>22</v>
      </c>
      <c r="N23" s="11">
        <f t="shared" si="1"/>
        <v>22</v>
      </c>
      <c r="O23" s="60" t="s">
        <v>0</v>
      </c>
      <c r="T23" s="6">
        <f>T22*N35</f>
        <v>0</v>
      </c>
    </row>
    <row r="24" spans="1:22" x14ac:dyDescent="0.25">
      <c r="B24" s="33" t="s">
        <v>14</v>
      </c>
      <c r="C24" s="48">
        <v>39934</v>
      </c>
      <c r="D24" s="48">
        <v>39964</v>
      </c>
      <c r="E24" s="49">
        <v>5</v>
      </c>
      <c r="F24" s="50">
        <v>154</v>
      </c>
      <c r="G24" s="51"/>
      <c r="H24" s="52"/>
      <c r="I24" s="49"/>
      <c r="J24" s="53"/>
      <c r="K24" s="54">
        <v>0.28000000000000003</v>
      </c>
      <c r="L24" s="55">
        <f t="shared" si="2"/>
        <v>0</v>
      </c>
      <c r="M24" s="56">
        <f t="shared" si="0"/>
        <v>21</v>
      </c>
      <c r="N24" s="11">
        <f t="shared" si="1"/>
        <v>21</v>
      </c>
      <c r="O24" s="60" t="s">
        <v>2</v>
      </c>
      <c r="T24" s="6">
        <f>T23/12</f>
        <v>0</v>
      </c>
    </row>
    <row r="25" spans="1:22" x14ac:dyDescent="0.25">
      <c r="B25" s="33" t="s">
        <v>15</v>
      </c>
      <c r="C25" s="48">
        <v>39965</v>
      </c>
      <c r="D25" s="48">
        <v>39994</v>
      </c>
      <c r="E25" s="49">
        <v>5</v>
      </c>
      <c r="F25" s="50">
        <v>155</v>
      </c>
      <c r="G25" s="51"/>
      <c r="H25" s="61"/>
      <c r="I25" s="62"/>
      <c r="J25" s="63"/>
      <c r="K25" s="64">
        <v>0.28000000000000003</v>
      </c>
      <c r="L25" s="55">
        <f t="shared" si="2"/>
        <v>0</v>
      </c>
      <c r="M25" s="56">
        <f t="shared" si="0"/>
        <v>22</v>
      </c>
      <c r="N25" s="11">
        <f t="shared" si="1"/>
        <v>22</v>
      </c>
      <c r="O25" s="60"/>
    </row>
    <row r="26" spans="1:22" x14ac:dyDescent="0.25">
      <c r="B26" s="33" t="s">
        <v>16</v>
      </c>
      <c r="C26" s="48">
        <v>39995</v>
      </c>
      <c r="D26" s="48">
        <v>40025</v>
      </c>
      <c r="E26" s="49">
        <v>5</v>
      </c>
      <c r="F26" s="50">
        <v>156</v>
      </c>
      <c r="G26" s="51"/>
      <c r="H26" s="61"/>
      <c r="I26" s="62"/>
      <c r="J26" s="63"/>
      <c r="K26" s="64">
        <v>0.28000000000000003</v>
      </c>
      <c r="L26" s="55">
        <f t="shared" si="2"/>
        <v>0</v>
      </c>
      <c r="M26" s="56">
        <f t="shared" si="0"/>
        <v>23</v>
      </c>
      <c r="N26" s="11">
        <f t="shared" si="1"/>
        <v>23</v>
      </c>
      <c r="O26" s="65"/>
      <c r="P26" s="66"/>
      <c r="Q26" s="66"/>
      <c r="R26" s="66"/>
      <c r="S26" s="66"/>
      <c r="T26" s="67"/>
    </row>
    <row r="27" spans="1:22" x14ac:dyDescent="0.25">
      <c r="B27" s="33" t="s">
        <v>17</v>
      </c>
      <c r="C27" s="48">
        <v>40026</v>
      </c>
      <c r="D27" s="48">
        <v>40056</v>
      </c>
      <c r="E27" s="49">
        <v>5</v>
      </c>
      <c r="F27" s="50">
        <v>157</v>
      </c>
      <c r="G27" s="51"/>
      <c r="H27" s="52"/>
      <c r="I27" s="49"/>
      <c r="J27" s="53"/>
      <c r="K27" s="54">
        <v>0.28000000000000003</v>
      </c>
      <c r="L27" s="55">
        <f t="shared" si="2"/>
        <v>0</v>
      </c>
      <c r="M27" s="56">
        <f t="shared" si="0"/>
        <v>21</v>
      </c>
      <c r="N27" s="11">
        <f t="shared" si="1"/>
        <v>21</v>
      </c>
      <c r="R27" s="24"/>
    </row>
    <row r="28" spans="1:22" x14ac:dyDescent="0.25">
      <c r="B28" s="33" t="s">
        <v>18</v>
      </c>
      <c r="C28" s="48">
        <v>40057</v>
      </c>
      <c r="D28" s="48">
        <v>40086</v>
      </c>
      <c r="E28" s="49">
        <v>5</v>
      </c>
      <c r="F28" s="50">
        <v>158</v>
      </c>
      <c r="G28" s="51"/>
      <c r="H28" s="52"/>
      <c r="I28" s="49"/>
      <c r="J28" s="53"/>
      <c r="K28" s="54">
        <v>0.28000000000000003</v>
      </c>
      <c r="L28" s="55">
        <f t="shared" si="2"/>
        <v>0</v>
      </c>
      <c r="M28" s="56">
        <f t="shared" si="0"/>
        <v>22</v>
      </c>
      <c r="N28" s="11">
        <f t="shared" si="1"/>
        <v>22</v>
      </c>
    </row>
    <row r="29" spans="1:22" x14ac:dyDescent="0.25">
      <c r="B29" s="33" t="s">
        <v>19</v>
      </c>
      <c r="C29" s="48">
        <v>40087</v>
      </c>
      <c r="D29" s="48">
        <v>40117</v>
      </c>
      <c r="E29" s="49">
        <v>5</v>
      </c>
      <c r="F29" s="50">
        <v>159</v>
      </c>
      <c r="G29" s="51"/>
      <c r="H29" s="52"/>
      <c r="I29" s="49"/>
      <c r="J29" s="53"/>
      <c r="K29" s="54">
        <v>0.28000000000000003</v>
      </c>
      <c r="L29" s="55">
        <f t="shared" si="2"/>
        <v>0</v>
      </c>
      <c r="M29" s="56">
        <f t="shared" si="0"/>
        <v>22</v>
      </c>
      <c r="N29" s="11">
        <f t="shared" si="1"/>
        <v>22</v>
      </c>
    </row>
    <row r="30" spans="1:22" x14ac:dyDescent="0.25">
      <c r="B30" s="33" t="s">
        <v>20</v>
      </c>
      <c r="C30" s="48">
        <v>40118</v>
      </c>
      <c r="D30" s="48">
        <v>40147</v>
      </c>
      <c r="E30" s="49">
        <v>5</v>
      </c>
      <c r="F30" s="50">
        <v>160</v>
      </c>
      <c r="G30" s="51"/>
      <c r="H30" s="52"/>
      <c r="I30" s="49"/>
      <c r="J30" s="53"/>
      <c r="K30" s="54">
        <v>0.28000000000000003</v>
      </c>
      <c r="L30" s="55">
        <f t="shared" si="2"/>
        <v>0</v>
      </c>
      <c r="M30" s="56">
        <f t="shared" si="0"/>
        <v>21</v>
      </c>
      <c r="N30" s="11">
        <f t="shared" si="1"/>
        <v>21</v>
      </c>
    </row>
    <row r="31" spans="1:22" x14ac:dyDescent="0.25">
      <c r="B31" s="33" t="s">
        <v>21</v>
      </c>
      <c r="C31" s="48">
        <v>40148</v>
      </c>
      <c r="D31" s="48">
        <v>40178</v>
      </c>
      <c r="E31" s="49">
        <v>5</v>
      </c>
      <c r="F31" s="50">
        <v>161</v>
      </c>
      <c r="G31" s="51"/>
      <c r="H31" s="52"/>
      <c r="I31" s="49"/>
      <c r="J31" s="53"/>
      <c r="K31" s="54">
        <v>0.28000000000000003</v>
      </c>
      <c r="L31" s="55">
        <f t="shared" si="2"/>
        <v>0</v>
      </c>
      <c r="M31" s="68">
        <f t="shared" si="0"/>
        <v>23</v>
      </c>
      <c r="N31" s="11">
        <f t="shared" si="1"/>
        <v>23</v>
      </c>
      <c r="O31" s="69" t="s">
        <v>1</v>
      </c>
      <c r="P31" s="6" t="s">
        <v>73</v>
      </c>
    </row>
    <row r="32" spans="1:22" x14ac:dyDescent="0.25">
      <c r="B32" s="70" t="s">
        <v>7</v>
      </c>
      <c r="C32" s="70"/>
      <c r="D32" s="70"/>
      <c r="F32" s="71">
        <f>SUM(F20:G31)</f>
        <v>1866</v>
      </c>
      <c r="G32" s="72"/>
      <c r="H32" s="73">
        <f>SUM(H20:H31)</f>
        <v>0</v>
      </c>
      <c r="I32" s="40">
        <f>SUM(I20:I31)</f>
        <v>0</v>
      </c>
      <c r="J32" s="74">
        <f>SUM(J20:J31)</f>
        <v>0</v>
      </c>
      <c r="K32" s="10"/>
      <c r="L32" s="75">
        <f>SUM(L20:L31)</f>
        <v>0</v>
      </c>
      <c r="M32" s="76">
        <f>SUM(M20:M31)</f>
        <v>261</v>
      </c>
      <c r="N32" s="76">
        <f>ROUND(SUM(N20:N31),0)</f>
        <v>261</v>
      </c>
      <c r="O32" s="77">
        <f>214/M32</f>
        <v>0.81992337164750961</v>
      </c>
      <c r="P32" s="6">
        <f>N32*O32</f>
        <v>214</v>
      </c>
    </row>
    <row r="33" spans="1:20" x14ac:dyDescent="0.25">
      <c r="B33" s="70" t="s">
        <v>27</v>
      </c>
      <c r="C33" s="70"/>
      <c r="D33" s="70"/>
      <c r="E33" s="78">
        <f>SUM(E20:E31)/12</f>
        <v>5</v>
      </c>
      <c r="F33" s="79"/>
      <c r="G33" s="79"/>
      <c r="I33" s="80" t="s">
        <v>75</v>
      </c>
      <c r="K33" s="10"/>
      <c r="L33" s="75">
        <f>L32-(J32*0.19)</f>
        <v>0</v>
      </c>
      <c r="M33" s="6" t="s">
        <v>74</v>
      </c>
      <c r="P33" s="81">
        <f>H32</f>
        <v>0</v>
      </c>
    </row>
    <row r="34" spans="1:20" x14ac:dyDescent="0.25">
      <c r="M34" s="6" t="s">
        <v>36</v>
      </c>
      <c r="P34" s="82">
        <f>I32</f>
        <v>0</v>
      </c>
    </row>
    <row r="35" spans="1:20" x14ac:dyDescent="0.25">
      <c r="A35" s="6">
        <v>5</v>
      </c>
      <c r="B35" s="6" t="s">
        <v>40</v>
      </c>
      <c r="J35" s="83">
        <f>ROUNDDOWN(P35,0)</f>
        <v>214</v>
      </c>
      <c r="L35" s="81"/>
      <c r="M35" s="81" t="s">
        <v>37</v>
      </c>
      <c r="N35" s="76"/>
      <c r="O35" s="60"/>
      <c r="P35" s="6">
        <f>P32-P33-P34</f>
        <v>214</v>
      </c>
      <c r="T35" s="81"/>
    </row>
    <row r="36" spans="1:20" s="84" customFormat="1" hidden="1" x14ac:dyDescent="0.25">
      <c r="B36" s="84" t="s">
        <v>78</v>
      </c>
      <c r="J36" s="85"/>
      <c r="L36" s="86"/>
      <c r="M36" s="86"/>
      <c r="N36" s="87"/>
      <c r="O36" s="88"/>
      <c r="T36" s="86"/>
    </row>
    <row r="37" spans="1:20" x14ac:dyDescent="0.25">
      <c r="A37" s="6">
        <v>6</v>
      </c>
      <c r="B37" s="6" t="s">
        <v>41</v>
      </c>
      <c r="C37" s="10"/>
      <c r="D37" s="10"/>
      <c r="E37" s="10"/>
      <c r="J37" s="89">
        <f>K14*J35*2</f>
        <v>25680</v>
      </c>
      <c r="L37" s="11"/>
      <c r="M37" s="90"/>
      <c r="N37" s="90"/>
      <c r="O37" s="60"/>
      <c r="T37" s="91"/>
    </row>
    <row r="38" spans="1:20" x14ac:dyDescent="0.25">
      <c r="A38" s="6">
        <v>7</v>
      </c>
      <c r="B38" s="92" t="s">
        <v>42</v>
      </c>
      <c r="C38" s="92"/>
      <c r="D38" s="92"/>
      <c r="E38" s="92"/>
      <c r="K38" s="93">
        <f>J37*0.23</f>
        <v>5906.4000000000005</v>
      </c>
      <c r="M38" s="94"/>
      <c r="N38" s="94"/>
    </row>
    <row r="39" spans="1:20" x14ac:dyDescent="0.25">
      <c r="A39" s="6">
        <v>8</v>
      </c>
      <c r="B39" s="6" t="s">
        <v>43</v>
      </c>
      <c r="K39" s="95">
        <f>F32</f>
        <v>1866</v>
      </c>
      <c r="N39" s="94"/>
      <c r="O39" s="96"/>
    </row>
    <row r="40" spans="1:20" hidden="1" x14ac:dyDescent="0.25">
      <c r="B40" s="6" t="s">
        <v>9</v>
      </c>
      <c r="K40" s="97"/>
      <c r="L40" s="98"/>
      <c r="O40" s="96"/>
    </row>
    <row r="41" spans="1:20" x14ac:dyDescent="0.25">
      <c r="A41" s="6">
        <v>9</v>
      </c>
      <c r="B41" s="6" t="s">
        <v>68</v>
      </c>
      <c r="C41" s="99"/>
      <c r="D41" s="99"/>
      <c r="E41" s="99"/>
      <c r="K41" s="98">
        <f>K38-K39</f>
        <v>4040.4000000000005</v>
      </c>
    </row>
    <row r="42" spans="1:20" x14ac:dyDescent="0.25">
      <c r="A42" s="6">
        <v>10</v>
      </c>
      <c r="B42" s="6" t="s">
        <v>89</v>
      </c>
      <c r="K42" s="98">
        <f>IF(L33&gt;K41,K41,L33)</f>
        <v>0</v>
      </c>
    </row>
    <row r="43" spans="1:20" ht="12.75" customHeight="1" x14ac:dyDescent="0.25">
      <c r="A43" s="6">
        <v>11</v>
      </c>
      <c r="B43" s="6" t="s">
        <v>116</v>
      </c>
      <c r="C43" s="10"/>
      <c r="D43" s="10"/>
      <c r="E43" s="10"/>
      <c r="F43" s="100" t="s">
        <v>117</v>
      </c>
      <c r="K43" s="101">
        <v>0</v>
      </c>
    </row>
    <row r="44" spans="1:20" x14ac:dyDescent="0.25">
      <c r="A44" s="6">
        <v>12</v>
      </c>
      <c r="B44" s="6" t="s">
        <v>69</v>
      </c>
      <c r="C44" s="10"/>
      <c r="D44" s="10"/>
      <c r="E44" s="10"/>
      <c r="K44" s="102">
        <f>K41-K42-K43</f>
        <v>4040.4000000000005</v>
      </c>
    </row>
    <row r="45" spans="1:20" x14ac:dyDescent="0.25">
      <c r="A45" s="6">
        <v>13</v>
      </c>
      <c r="B45" s="6" t="s">
        <v>70</v>
      </c>
      <c r="C45" s="10"/>
      <c r="D45" s="10"/>
      <c r="E45" s="10"/>
      <c r="G45" s="103" t="s">
        <v>106</v>
      </c>
      <c r="H45" s="104"/>
      <c r="J45" s="105" t="str">
        <f>IF(G45="lager bedrag","vul het lagere bedrag in:","")</f>
        <v/>
      </c>
      <c r="L45" s="106">
        <f>IF(G45="maximale bedrag",K44,0)</f>
        <v>4040.4000000000005</v>
      </c>
    </row>
    <row r="46" spans="1:20" ht="7.5" customHeight="1" x14ac:dyDescent="0.25">
      <c r="C46" s="10"/>
      <c r="D46" s="10"/>
      <c r="E46" s="10"/>
    </row>
    <row r="47" spans="1:20" ht="12.75" hidden="1" customHeight="1" thickBot="1" x14ac:dyDescent="0.3">
      <c r="B47" s="10" t="s">
        <v>112</v>
      </c>
      <c r="C47" s="10"/>
      <c r="D47" s="10"/>
      <c r="E47" s="10"/>
      <c r="H47" s="107" t="s">
        <v>72</v>
      </c>
      <c r="I47" s="108"/>
      <c r="K47" s="109" t="s">
        <v>105</v>
      </c>
      <c r="L47" s="110"/>
    </row>
    <row r="48" spans="1:20" hidden="1" x14ac:dyDescent="0.25"/>
    <row r="49" spans="1:17" ht="12.75" customHeight="1" thickBot="1" x14ac:dyDescent="0.3">
      <c r="C49" s="10"/>
      <c r="D49" s="10"/>
      <c r="E49" s="10"/>
    </row>
    <row r="50" spans="1:17" ht="13.8" thickBot="1" x14ac:dyDescent="0.3">
      <c r="B50" s="10" t="s">
        <v>118</v>
      </c>
      <c r="C50" s="10"/>
      <c r="D50" s="10"/>
      <c r="E50" s="10"/>
      <c r="H50" s="107" t="s">
        <v>72</v>
      </c>
      <c r="I50" s="108"/>
      <c r="K50" s="109" t="s">
        <v>105</v>
      </c>
      <c r="L50" s="110"/>
    </row>
    <row r="51" spans="1:17" x14ac:dyDescent="0.25">
      <c r="A51" s="6">
        <v>14</v>
      </c>
      <c r="B51" s="6" t="s">
        <v>115</v>
      </c>
      <c r="H51" s="111">
        <v>0</v>
      </c>
      <c r="I51" s="112"/>
      <c r="J51" s="113" t="str">
        <f>IF(H51="lager bedrag","vul bedrag in: ","niets invullen" )</f>
        <v>niets invullen</v>
      </c>
      <c r="K51" s="114"/>
      <c r="L51" s="115">
        <v>0</v>
      </c>
    </row>
    <row r="52" spans="1:17" ht="13.8" thickBot="1" x14ac:dyDescent="0.3">
      <c r="A52" s="6">
        <v>15</v>
      </c>
      <c r="B52" s="6" t="s">
        <v>107</v>
      </c>
      <c r="C52" s="116"/>
      <c r="D52" s="117"/>
      <c r="E52" s="117"/>
      <c r="F52" s="117"/>
      <c r="G52" s="118"/>
      <c r="H52" s="119">
        <v>0</v>
      </c>
      <c r="I52" s="120"/>
      <c r="J52" s="113" t="str">
        <f>IF(H52="lager bedrag","vul bedrag in: ","niets invullen" )</f>
        <v>niets invullen</v>
      </c>
      <c r="K52" s="114"/>
      <c r="L52" s="121">
        <v>0</v>
      </c>
    </row>
    <row r="53" spans="1:17" ht="13.8" hidden="1" thickBot="1" x14ac:dyDescent="0.3">
      <c r="A53" s="6">
        <v>16</v>
      </c>
      <c r="B53" s="84" t="s">
        <v>38</v>
      </c>
      <c r="C53" s="84"/>
      <c r="D53" s="84"/>
      <c r="E53" s="84"/>
      <c r="F53" s="84"/>
      <c r="G53" s="122" t="s">
        <v>71</v>
      </c>
      <c r="H53" s="123"/>
      <c r="I53" s="124" t="str">
        <f>IF(G53="lager bedrag","vul in:","")</f>
        <v>vul in:</v>
      </c>
      <c r="J53" s="84"/>
      <c r="K53" s="125">
        <v>0</v>
      </c>
    </row>
    <row r="54" spans="1:17" ht="12.75" customHeight="1" x14ac:dyDescent="0.25">
      <c r="A54" s="6">
        <v>16</v>
      </c>
      <c r="B54" s="126" t="s">
        <v>108</v>
      </c>
      <c r="C54" s="127"/>
      <c r="D54" s="128"/>
      <c r="E54" s="128"/>
      <c r="F54" s="128"/>
      <c r="G54" s="128"/>
      <c r="H54" s="128"/>
      <c r="I54" s="129"/>
      <c r="L54" s="130"/>
    </row>
    <row r="55" spans="1:17" x14ac:dyDescent="0.25">
      <c r="B55" s="99"/>
      <c r="C55" s="131"/>
      <c r="D55" s="132"/>
      <c r="E55" s="132"/>
      <c r="F55" s="132"/>
      <c r="G55" s="132"/>
      <c r="H55" s="132"/>
      <c r="I55" s="133"/>
      <c r="L55" s="90"/>
    </row>
    <row r="57" spans="1:17" ht="12.75" customHeight="1" x14ac:dyDescent="0.25">
      <c r="B57" s="10" t="s">
        <v>44</v>
      </c>
      <c r="C57" s="134"/>
      <c r="D57" s="134"/>
      <c r="E57" s="134"/>
      <c r="F57" s="134"/>
      <c r="G57" s="134"/>
      <c r="H57" s="135"/>
      <c r="M57" s="136"/>
      <c r="N57" s="137"/>
      <c r="O57" s="137"/>
      <c r="P57" s="137"/>
      <c r="Q57" s="137"/>
    </row>
    <row r="58" spans="1:17" x14ac:dyDescent="0.25">
      <c r="A58" s="6">
        <v>1</v>
      </c>
      <c r="B58" s="138" t="s">
        <v>87</v>
      </c>
      <c r="C58" s="134"/>
      <c r="D58" s="134"/>
      <c r="E58" s="134"/>
      <c r="F58" s="134"/>
      <c r="G58" s="134"/>
      <c r="H58" s="135"/>
      <c r="M58" s="17"/>
      <c r="N58" s="17"/>
    </row>
    <row r="59" spans="1:17" x14ac:dyDescent="0.25">
      <c r="B59" s="138" t="s">
        <v>114</v>
      </c>
      <c r="C59" s="134"/>
      <c r="D59" s="134"/>
      <c r="E59" s="134"/>
      <c r="F59" s="134"/>
      <c r="G59" s="134"/>
      <c r="H59" s="135"/>
      <c r="I59" s="135"/>
      <c r="J59" s="138"/>
      <c r="K59" s="17"/>
      <c r="L59" s="94"/>
      <c r="M59" s="17"/>
      <c r="N59" s="17"/>
    </row>
    <row r="60" spans="1:17" x14ac:dyDescent="0.25">
      <c r="A60" s="6">
        <v>2</v>
      </c>
      <c r="B60" s="139" t="s">
        <v>45</v>
      </c>
      <c r="C60" s="140"/>
      <c r="D60" s="140"/>
      <c r="E60" s="140"/>
      <c r="H60" s="135"/>
      <c r="I60" s="135"/>
      <c r="J60" s="138"/>
      <c r="K60" s="17"/>
      <c r="L60" s="94"/>
      <c r="M60" s="17"/>
      <c r="N60" s="17"/>
    </row>
    <row r="61" spans="1:17" x14ac:dyDescent="0.25">
      <c r="B61" s="139" t="s">
        <v>46</v>
      </c>
      <c r="C61" s="140"/>
      <c r="D61" s="140"/>
      <c r="E61" s="140"/>
      <c r="H61" s="135"/>
      <c r="I61" s="135"/>
      <c r="J61" s="138"/>
      <c r="K61" s="17"/>
      <c r="L61" s="94"/>
      <c r="M61" s="17"/>
      <c r="N61" s="17"/>
    </row>
    <row r="62" spans="1:17" x14ac:dyDescent="0.25">
      <c r="B62" s="139" t="s">
        <v>47</v>
      </c>
      <c r="C62" s="140"/>
      <c r="D62" s="140"/>
      <c r="E62" s="140"/>
      <c r="H62" s="135"/>
      <c r="I62" s="135"/>
      <c r="J62" s="138"/>
      <c r="K62" s="17"/>
      <c r="L62" s="94"/>
      <c r="M62" s="17"/>
      <c r="N62" s="17"/>
    </row>
    <row r="63" spans="1:17" x14ac:dyDescent="0.25">
      <c r="B63" s="139" t="s">
        <v>113</v>
      </c>
      <c r="C63" s="140"/>
      <c r="D63" s="140"/>
      <c r="E63" s="140"/>
      <c r="H63" s="135"/>
      <c r="I63" s="135"/>
      <c r="J63" s="138"/>
      <c r="K63" s="17"/>
      <c r="L63" s="94"/>
      <c r="M63" s="17"/>
      <c r="N63" s="17"/>
    </row>
    <row r="64" spans="1:17" x14ac:dyDescent="0.25">
      <c r="A64" s="6">
        <v>3</v>
      </c>
      <c r="B64" s="139" t="s">
        <v>85</v>
      </c>
      <c r="C64" s="140"/>
      <c r="D64" s="140"/>
      <c r="E64" s="140"/>
      <c r="H64" s="135"/>
      <c r="I64" s="135"/>
      <c r="J64" s="138"/>
      <c r="K64" s="17"/>
      <c r="L64" s="94"/>
      <c r="M64" s="17"/>
      <c r="N64" s="17"/>
    </row>
    <row r="65" spans="1:14" x14ac:dyDescent="0.25">
      <c r="B65" s="139" t="s">
        <v>84</v>
      </c>
      <c r="C65" s="140"/>
      <c r="D65" s="140"/>
      <c r="E65" s="140"/>
      <c r="H65" s="135"/>
      <c r="I65" s="135"/>
      <c r="J65" s="138"/>
      <c r="K65" s="17"/>
      <c r="L65" s="94"/>
      <c r="M65" s="17"/>
      <c r="N65" s="17"/>
    </row>
    <row r="66" spans="1:14" x14ac:dyDescent="0.25">
      <c r="A66" s="6">
        <v>4</v>
      </c>
      <c r="B66" s="139" t="s">
        <v>86</v>
      </c>
      <c r="C66" s="140"/>
      <c r="D66" s="140"/>
      <c r="E66" s="140"/>
      <c r="H66" s="135"/>
      <c r="I66" s="135"/>
      <c r="J66" s="138"/>
      <c r="K66" s="17"/>
      <c r="L66" s="94"/>
      <c r="M66" s="17"/>
      <c r="N66" s="17"/>
    </row>
    <row r="67" spans="1:14" ht="9" customHeight="1" x14ac:dyDescent="0.25">
      <c r="B67" s="139"/>
      <c r="C67" s="140"/>
      <c r="D67" s="140"/>
      <c r="E67" s="140"/>
      <c r="H67" s="135"/>
      <c r="I67" s="135"/>
      <c r="J67" s="138"/>
      <c r="K67" s="17"/>
      <c r="L67" s="94"/>
      <c r="M67" s="17"/>
      <c r="N67" s="17"/>
    </row>
    <row r="68" spans="1:14" x14ac:dyDescent="0.25">
      <c r="B68" s="6" t="s">
        <v>6</v>
      </c>
      <c r="C68" s="141">
        <f ca="1">TODAY()</f>
        <v>46106</v>
      </c>
      <c r="D68" s="142"/>
      <c r="E68" s="6" t="s">
        <v>5</v>
      </c>
      <c r="F68" s="143"/>
      <c r="G68" s="144"/>
      <c r="H68" s="145"/>
      <c r="M68" s="17"/>
      <c r="N68" s="17"/>
    </row>
    <row r="69" spans="1:14" x14ac:dyDescent="0.25">
      <c r="B69" s="6" t="s">
        <v>88</v>
      </c>
      <c r="D69" s="17"/>
      <c r="E69" s="94"/>
      <c r="G69" s="146"/>
      <c r="H69" s="147"/>
      <c r="I69" s="6" t="s">
        <v>48</v>
      </c>
      <c r="J69" s="10"/>
      <c r="K69" s="10"/>
      <c r="L69" s="10"/>
      <c r="M69" s="17"/>
    </row>
    <row r="70" spans="1:14" ht="27.75" customHeight="1" x14ac:dyDescent="0.25">
      <c r="B70" s="148"/>
      <c r="C70" s="149"/>
      <c r="D70" s="149"/>
      <c r="E70" s="150"/>
      <c r="H70" s="147"/>
      <c r="I70" s="148"/>
      <c r="J70" s="149"/>
      <c r="K70" s="149"/>
      <c r="L70" s="150"/>
      <c r="M70" s="17"/>
    </row>
    <row r="71" spans="1:14" x14ac:dyDescent="0.25">
      <c r="B71" s="151"/>
      <c r="C71" s="152"/>
      <c r="D71" s="152"/>
      <c r="E71" s="153"/>
      <c r="F71" s="10"/>
      <c r="G71" s="10"/>
      <c r="H71" s="10"/>
      <c r="I71" s="151"/>
      <c r="J71" s="152"/>
      <c r="K71" s="152"/>
      <c r="L71" s="153"/>
      <c r="M71" s="11"/>
      <c r="N71" s="11"/>
    </row>
    <row r="72" spans="1:14" x14ac:dyDescent="0.25">
      <c r="B72" s="94"/>
      <c r="C72" s="94"/>
      <c r="D72" s="94"/>
      <c r="E72" s="94"/>
      <c r="F72" s="94"/>
      <c r="G72" s="94"/>
      <c r="H72" s="94"/>
    </row>
    <row r="65508" spans="1:1" x14ac:dyDescent="0.25">
      <c r="A65508" s="6" t="s">
        <v>24</v>
      </c>
    </row>
  </sheetData>
  <sheetProtection algorithmName="SHA-512" hashValue="zetoifkvlBAc0ywp6fCt3TmvXyA9cd3vliD8twQfZYf7DlOtliiE2unVD+Bz20WQQk8UeE777/Hqjisa0PDl9A==" saltValue="nNYLHqzDbMPRs9Ja1yCSyg==" spinCount="100000" sheet="1" objects="1" scenarios="1"/>
  <dataConsolidate/>
  <mergeCells count="47">
    <mergeCell ref="A1:L2"/>
    <mergeCell ref="B4:G4"/>
    <mergeCell ref="G45:H45"/>
    <mergeCell ref="B5:G5"/>
    <mergeCell ref="B6:G6"/>
    <mergeCell ref="J17:L17"/>
    <mergeCell ref="H4:L4"/>
    <mergeCell ref="H5:L5"/>
    <mergeCell ref="B8:G8"/>
    <mergeCell ref="B9:G9"/>
    <mergeCell ref="H6:L6"/>
    <mergeCell ref="H8:L8"/>
    <mergeCell ref="H9:L9"/>
    <mergeCell ref="H10:L10"/>
    <mergeCell ref="F22:G22"/>
    <mergeCell ref="F23:G23"/>
    <mergeCell ref="F24:G24"/>
    <mergeCell ref="F25:G25"/>
    <mergeCell ref="B12:G12"/>
    <mergeCell ref="C17:D17"/>
    <mergeCell ref="F18:G18"/>
    <mergeCell ref="F20:G20"/>
    <mergeCell ref="F21:G21"/>
    <mergeCell ref="G15:L15"/>
    <mergeCell ref="H17:I17"/>
    <mergeCell ref="M57:Q57"/>
    <mergeCell ref="H51:I51"/>
    <mergeCell ref="H50:I50"/>
    <mergeCell ref="F26:G26"/>
    <mergeCell ref="F27:G27"/>
    <mergeCell ref="F28:G28"/>
    <mergeCell ref="F29:G29"/>
    <mergeCell ref="H52:I52"/>
    <mergeCell ref="H47:I47"/>
    <mergeCell ref="J51:K51"/>
    <mergeCell ref="J52:K52"/>
    <mergeCell ref="F30:G30"/>
    <mergeCell ref="F31:G31"/>
    <mergeCell ref="F32:G32"/>
    <mergeCell ref="C68:D68"/>
    <mergeCell ref="C52:G52"/>
    <mergeCell ref="I70:L71"/>
    <mergeCell ref="H69:H70"/>
    <mergeCell ref="F68:H68"/>
    <mergeCell ref="G53:H53"/>
    <mergeCell ref="C54:I55"/>
    <mergeCell ref="B70:E71"/>
  </mergeCells>
  <phoneticPr fontId="2" type="noConversion"/>
  <dataValidations count="11">
    <dataValidation allowBlank="1" showInputMessage="1" showErrorMessage="1" promptTitle="Let op" prompt="Alleen invullen indien nodig." sqref="C54" xr:uid="{00000000-0002-0000-0400-000000000000}"/>
    <dataValidation type="list" allowBlank="1" showInputMessage="1" showErrorMessage="1" sqref="G53:H53 H52" xr:uid="{00000000-0002-0000-0400-000001000000}">
      <formula1>"volledige bedrag,lager bedrag,€ 0,00"</formula1>
    </dataValidation>
    <dataValidation type="list" allowBlank="1" showInputMessage="1" showErrorMessage="1" sqref="G45:H45" xr:uid="{00000000-0002-0000-0400-000002000000}">
      <formula1>"maximale bedrag, lager bedrag,selecteer"</formula1>
    </dataValidation>
    <dataValidation allowBlank="1" showInputMessage="1" showErrorMessage="1" promptTitle="Let op:" prompt="Deze keuze kan alleen ingevuld worden na overleg met VGS._x000a_" sqref="C52" xr:uid="{00000000-0002-0000-0400-000003000000}"/>
    <dataValidation type="list" allowBlank="1" showInputMessage="1" showErrorMessage="1" promptTitle="Let op" prompt="Indien voor de keuze 'volledige bedrag' gekozen wordt, hoeft er verder niets ingevuld te worden. De VGS berekent de hoogte hiervan." sqref="H51:I51" xr:uid="{00000000-0002-0000-0400-000004000000}">
      <formula1>"volledige bedrag,lager bedrag,€ 0,00"</formula1>
    </dataValidation>
    <dataValidation allowBlank="1" showErrorMessage="1" promptTitle="Let op" prompt="Indien voor de keuze 'volledige bedrag' gekozen wordt, hoeft er verder niets ingevuld te worden. De VGS berekent de hoogte hiervan." sqref="K43" xr:uid="{00000000-0002-0000-0400-000005000000}"/>
    <dataValidation type="date" allowBlank="1" showErrorMessage="1" error="Let op: u vult het model in per kalenderjaar. De einddatum kan niet verder liggen dan 31-12-2023._x000a_" promptTitle="Let op:" prompt="De datum kan niet na 31-5-2009 liggen, i.v.m. verrekening vakantiegeld in de maand mei 2009." sqref="J12" xr:uid="{00000000-0002-0000-0400-000006000000}">
      <formula1>45292</formula1>
      <formula2>45657</formula2>
    </dataValidation>
    <dataValidation type="date" allowBlank="1" showInputMessage="1" showErrorMessage="1" error="Let op: u vult het model in per kalenderjaar. De ingangsdatum kan niet vóór 1 januari 2023 liggen. " sqref="H12" xr:uid="{00000000-0002-0000-0400-000007000000}">
      <formula1>45292</formula1>
      <formula2>45657</formula2>
    </dataValidation>
    <dataValidation allowBlank="1" showInputMessage="1" showErrorMessage="1" promptTitle="Let op:" prompt="Deze cel alleen invullen als er door verlof gedurende 6 weken of meer niet gewerkt is (vakantieverlof telt hiervoor niet mee). " sqref="I20:I31" xr:uid="{00000000-0002-0000-0400-000008000000}"/>
    <dataValidation type="decimal" allowBlank="1" showInputMessage="1" showErrorMessage="1" promptTitle="VGS:" prompt="Bij opgave van het aantal werkdagen tellen dagen die door vakantie of (ziekte)verlof niet gewerkt worden mee als werkdagen._x000a_Vul een geheel getal of gemiddelde in." sqref="E20:E31" xr:uid="{00000000-0002-0000-0400-000009000000}">
      <formula1>0</formula1>
      <formula2>5</formula2>
    </dataValidation>
    <dataValidation allowBlank="1" showInputMessage="1" showErrorMessage="1" promptTitle="Let op:" prompt="Bij een afstand woon-werk enkele reis van &gt; 75 km, hier het aantal dagen vermelden waarop i.v.m. dienstreizen geen woon-werkverkeer plaatsvond." sqref="H20:H31" xr:uid="{00000000-0002-0000-0400-00000B000000}"/>
  </dataValidations>
  <pageMargins left="0.51181102362204722" right="0.51181102362204722" top="0.39370078740157483" bottom="0.39370078740157483" header="0.51181102362204722" footer="0.31496062992125984"/>
  <pageSetup paperSize="9" scale="83" orientation="portrait" r:id="rId1"/>
  <headerFooter alignWithMargins="0">
    <oddFooter>&amp;L&amp;8&amp;F, &amp;A, datum uitdraai: &amp;D</oddFooter>
  </headerFooter>
  <rowBreaks count="1" manualBreakCount="1">
    <brk id="71" max="22" man="1"/>
  </rowBreaks>
  <colBreaks count="1" manualBreakCount="1">
    <brk id="12"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9184E842A3C647A7336ABD2530FE96" ma:contentTypeVersion="18" ma:contentTypeDescription="Een nieuw document maken." ma:contentTypeScope="" ma:versionID="603b43ad249d1109739b4886623e1a16">
  <xsd:schema xmlns:xsd="http://www.w3.org/2001/XMLSchema" xmlns:xs="http://www.w3.org/2001/XMLSchema" xmlns:p="http://schemas.microsoft.com/office/2006/metadata/properties" xmlns:ns2="ea9733b5-9f6b-4191-9590-7f69f3097d43" xmlns:ns3="61c19477-f1f6-410c-97a0-cddd4b4d687f" targetNamespace="http://schemas.microsoft.com/office/2006/metadata/properties" ma:root="true" ma:fieldsID="fcd8b5b486488bbeeaef26a19ba4d449" ns2:_="" ns3:_="">
    <xsd:import namespace="ea9733b5-9f6b-4191-9590-7f69f3097d43"/>
    <xsd:import namespace="61c19477-f1f6-410c-97a0-cddd4b4d687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9733b5-9f6b-4191-9590-7f69f3097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1defcf91-241b-40c9-8398-632e96a4233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1c19477-f1f6-410c-97a0-cddd4b4d687f"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e0c32789-6051-4d0b-809a-8f4daed161f4}" ma:internalName="TaxCatchAll" ma:showField="CatchAllData" ma:web="61c19477-f1f6-410c-97a0-cddd4b4d68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1c19477-f1f6-410c-97a0-cddd4b4d687f" xsi:nil="true"/>
    <lcf76f155ced4ddcb4097134ff3c332f xmlns="ea9733b5-9f6b-4191-9590-7f69f3097d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570AB0-845F-49D0-84FD-7E5310391D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9733b5-9f6b-4191-9590-7f69f3097d43"/>
    <ds:schemaRef ds:uri="61c19477-f1f6-410c-97a0-cddd4b4d68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F0ADE3-CA48-42E1-A06B-06A5081A2706}">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a9733b5-9f6b-4191-9590-7f69f3097d43"/>
    <ds:schemaRef ds:uri="61c19477-f1f6-410c-97a0-cddd4b4d687f"/>
    <ds:schemaRef ds:uri="http://schemas.microsoft.com/office/2006/metadata/properties"/>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B4B341F8-9E23-40C5-8194-F723194572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inhoudsopgave</vt:lpstr>
      <vt:lpstr>1 toelichting op de regeling</vt:lpstr>
      <vt:lpstr>2 modelreglement werkgever</vt:lpstr>
      <vt:lpstr>3 Handleiding berekeningsmodel</vt:lpstr>
      <vt:lpstr> 4 Berekeningsmodel incl ovk </vt:lpstr>
      <vt:lpstr>' 4 Berekeningsmodel incl ovk '!Afdrukbereik</vt:lpstr>
      <vt:lpstr>'1 toelichting op de regeling'!Afdrukbereik</vt:lpstr>
      <vt:lpstr>'2 modelreglement werkgever'!Afdrukbereik</vt:lpstr>
      <vt:lpstr>'3 Handleiding berekeningsmodel'!Afdrukbereik</vt:lpstr>
      <vt:lpstr>inhoudsopgave!Afdrukbereik</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PetraB</dc:creator>
  <cp:lastModifiedBy>AA A</cp:lastModifiedBy>
  <cp:lastPrinted>2023-12-15T10:31:45Z</cp:lastPrinted>
  <dcterms:created xsi:type="dcterms:W3CDTF">2005-02-07T15:22:19Z</dcterms:created>
  <dcterms:modified xsi:type="dcterms:W3CDTF">2026-03-25T13:14:15Z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0x010100679184E842A3C647A7336ABD2530FE96</vt:lpwstr>
  </property>
  <property fmtid="{D5CDD505-2E9C-101B-9397-08002B2CF9AE}" pid="3" name="Order">
    <vt:r8>1925100</vt:r8>
  </property>
  <property fmtid="{D5CDD505-2E9C-101B-9397-08002B2CF9AE}" pid="4" name="MediaServiceImageTags">
    <vt:lpwstr/>
  </property>
</Properties>
</file>