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https://vgsnl.sharepoint.com/Profielorganisatie/09. Team/07. RT/HRM taken/Modellen/"/>
    </mc:Choice>
  </mc:AlternateContent>
  <xr:revisionPtr revIDLastSave="0" documentId="8_{B907A789-0247-45A3-8B22-312996F7D9F5}" xr6:coauthVersionLast="44" xr6:coauthVersionMax="44" xr10:uidLastSave="{00000000-0000-0000-0000-000000000000}"/>
  <bookViews>
    <workbookView xWindow="-110" yWindow="-110" windowWidth="19420" windowHeight="10420" xr2:uid="{00000000-000D-0000-FFFF-FFFF00000000}"/>
  </bookViews>
  <sheets>
    <sheet name="Transitievergoeding"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4" i="1" l="1"/>
  <c r="M15" i="1" s="1"/>
  <c r="M13" i="1"/>
  <c r="M7" i="1" l="1"/>
  <c r="C6" i="1" l="1"/>
  <c r="C5" i="1"/>
  <c r="M10" i="1" l="1"/>
  <c r="M11" i="1" s="1"/>
  <c r="M4" i="1"/>
  <c r="N8" i="1" l="1"/>
  <c r="M5" i="1"/>
  <c r="M6" i="1" s="1"/>
  <c r="M9" i="1" s="1"/>
  <c r="M3" i="1"/>
  <c r="M8" i="1" l="1"/>
  <c r="F11" i="1" l="1"/>
</calcChain>
</file>

<file path=xl/sharedStrings.xml><?xml version="1.0" encoding="utf-8"?>
<sst xmlns="http://schemas.openxmlformats.org/spreadsheetml/2006/main" count="26" uniqueCount="26">
  <si>
    <t>Leeftijd bij ontslag</t>
  </si>
  <si>
    <t>Totaal maandsalaris</t>
  </si>
  <si>
    <t>Bruto maandsalaris</t>
  </si>
  <si>
    <t>vakantie-uitkering per maand</t>
  </si>
  <si>
    <t>eindejaarsuitkering per maand</t>
  </si>
  <si>
    <t>uitlooptoeslag</t>
  </si>
  <si>
    <t>schaal-uitloop per maand</t>
  </si>
  <si>
    <t>vergoeding levensloop per maand</t>
  </si>
  <si>
    <t>toelage directeur per maand</t>
  </si>
  <si>
    <t>Uitkomst transitievergoeding</t>
  </si>
  <si>
    <t>inkomenstoelage per maand</t>
  </si>
  <si>
    <t>eenmalige uitkering per maand</t>
  </si>
  <si>
    <t>eindejaarsuitkering OOP (eenmalig in december)</t>
  </si>
  <si>
    <t>overige inkomsten per maand</t>
  </si>
  <si>
    <t>Geboortedatum</t>
  </si>
  <si>
    <t>Datum in dienst</t>
  </si>
  <si>
    <t>Datum ontslag</t>
  </si>
  <si>
    <t>DISCLAIMER: Het ontwerpen en samenstellen van dit model is met de uiterste zorgvuldigheid gebeurd. Op moment van gebruik zal bepaald moeten worden of de verwerkte informatie en/of formules nog actueel zijn en of de invoer juist is. U kunt aan de uitkomsten van het gebruik van het model geen enkel recht of aanspraak ontlenen. In geen enkel geval is VGS aansprakelijk voor enige directe of indirecte schade die voortkomt uit of verband houdt met het gebruik van dit model.</t>
  </si>
  <si>
    <t>Datum 18e verjaardag</t>
  </si>
  <si>
    <t>In dienst voor 18e?</t>
  </si>
  <si>
    <t>Uitgangspunt in dienst treding</t>
  </si>
  <si>
    <t>Aantal hele maanden in dienst</t>
  </si>
  <si>
    <t>Gedeelte maand</t>
  </si>
  <si>
    <t>Dag na laatste werkdag</t>
  </si>
  <si>
    <t>Maximum</t>
  </si>
  <si>
    <t>dag van de leerkracht (eenmalig in oktober)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</si>
</sst>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_ [$€-413]\ * #,##0.00_ ;_ [$€-413]\ * \-#,##0.00_ ;_ [$€-413]\ * &quot;-&quot;??_ ;_ @_ "/>
    <numFmt numFmtId="165" formatCode="_ [$€-2]\ * #,##0.00_ ;_ [$€-2]\ * \-#,##0.00_ ;_ [$€-2]\ * &quot;-&quot;??_ ;_ @_ "/>
  </numFmts>
  <fonts count="8" x14ac:knownFonts="1">
    <font>
      <sz val="10"/>
      <color theme="1"/>
      <name val="Tahoma"/>
      <family val="2"/>
    </font>
    <font>
      <sz val="10"/>
      <color theme="1"/>
      <name val="Tahoma"/>
      <family val="2"/>
    </font>
    <font>
      <sz val="10"/>
      <name val="Arial"/>
      <family val="2"/>
    </font>
    <font>
      <sz val="8"/>
      <name val="Tahoma"/>
      <family val="2"/>
    </font>
    <font>
      <sz val="10"/>
      <color theme="1"/>
      <name val="Frutiger LT Std 45 Light"/>
      <family val="2"/>
    </font>
    <font>
      <b/>
      <sz val="10"/>
      <color theme="1"/>
      <name val="Frutiger LT Std 45 Light"/>
      <family val="2"/>
    </font>
    <font>
      <i/>
      <sz val="10"/>
      <name val="Frutiger LT Std 45 Light"/>
      <family val="2"/>
    </font>
    <font>
      <b/>
      <sz val="13"/>
      <color theme="1"/>
      <name val="Frutiger LT Std 45 Light"/>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Dashed">
        <color rgb="FF00206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2" fillId="0" borderId="0"/>
    <xf numFmtId="44" fontId="1" fillId="0" borderId="0" applyFont="0" applyFill="0" applyBorder="0" applyAlignment="0" applyProtection="0"/>
  </cellStyleXfs>
  <cellXfs count="33">
    <xf numFmtId="0" fontId="0" fillId="0" borderId="0" xfId="0"/>
    <xf numFmtId="0" fontId="4" fillId="2" borderId="0" xfId="0" applyFont="1" applyFill="1" applyProtection="1">
      <protection hidden="1"/>
    </xf>
    <xf numFmtId="0" fontId="4" fillId="0" borderId="0" xfId="0" applyFont="1" applyProtection="1">
      <protection hidden="1"/>
    </xf>
    <xf numFmtId="14" fontId="4" fillId="0" borderId="0" xfId="0" applyNumberFormat="1" applyFont="1" applyProtection="1">
      <protection hidden="1"/>
    </xf>
    <xf numFmtId="0" fontId="4" fillId="2" borderId="0" xfId="0" applyFont="1" applyFill="1" applyBorder="1" applyProtection="1">
      <protection hidden="1"/>
    </xf>
    <xf numFmtId="0" fontId="5" fillId="2" borderId="0" xfId="0" applyFont="1" applyFill="1" applyBorder="1" applyProtection="1">
      <protection hidden="1"/>
    </xf>
    <xf numFmtId="0" fontId="4" fillId="0" borderId="0" xfId="0" applyFont="1" applyBorder="1" applyProtection="1">
      <protection hidden="1"/>
    </xf>
    <xf numFmtId="0" fontId="4" fillId="0" borderId="0" xfId="0" applyNumberFormat="1" applyFont="1" applyProtection="1">
      <protection hidden="1"/>
    </xf>
    <xf numFmtId="43" fontId="4" fillId="0" borderId="0" xfId="1" applyFont="1" applyProtection="1">
      <protection hidden="1"/>
    </xf>
    <xf numFmtId="164" fontId="4" fillId="0" borderId="0" xfId="0" applyNumberFormat="1" applyFont="1" applyProtection="1">
      <protection hidden="1"/>
    </xf>
    <xf numFmtId="0" fontId="4" fillId="0" borderId="0" xfId="0" applyFont="1" applyFill="1" applyProtection="1">
      <protection hidden="1"/>
    </xf>
    <xf numFmtId="0" fontId="5" fillId="0" borderId="0" xfId="0" applyFont="1" applyProtection="1">
      <protection hidden="1"/>
    </xf>
    <xf numFmtId="43" fontId="4" fillId="0" borderId="0" xfId="0" applyNumberFormat="1" applyFont="1" applyProtection="1">
      <protection hidden="1"/>
    </xf>
    <xf numFmtId="0" fontId="5" fillId="2" borderId="0" xfId="0" applyFont="1" applyFill="1" applyBorder="1" applyAlignment="1" applyProtection="1">
      <alignment horizontal="center"/>
      <protection hidden="1"/>
    </xf>
    <xf numFmtId="0" fontId="6" fillId="2" borderId="0" xfId="2" applyFont="1" applyFill="1" applyBorder="1" applyAlignment="1" applyProtection="1">
      <alignment vertical="justify"/>
      <protection hidden="1"/>
    </xf>
    <xf numFmtId="44" fontId="4" fillId="0" borderId="0" xfId="3" applyFont="1" applyProtection="1">
      <protection hidden="1"/>
    </xf>
    <xf numFmtId="164" fontId="4" fillId="3" borderId="1" xfId="0" applyNumberFormat="1" applyFont="1" applyFill="1" applyBorder="1" applyProtection="1">
      <protection locked="0"/>
    </xf>
    <xf numFmtId="164" fontId="4" fillId="3" borderId="2" xfId="0" applyNumberFormat="1" applyFont="1" applyFill="1" applyBorder="1" applyProtection="1">
      <protection locked="0"/>
    </xf>
    <xf numFmtId="165" fontId="4" fillId="3" borderId="3" xfId="0" applyNumberFormat="1" applyFont="1" applyFill="1" applyBorder="1" applyProtection="1">
      <protection hidden="1"/>
    </xf>
    <xf numFmtId="165" fontId="4" fillId="3" borderId="2" xfId="0" applyNumberFormat="1" applyFont="1" applyFill="1" applyBorder="1" applyProtection="1">
      <protection hidden="1"/>
    </xf>
    <xf numFmtId="165" fontId="4" fillId="3" borderId="3" xfId="0" applyNumberFormat="1" applyFont="1" applyFill="1" applyBorder="1" applyProtection="1">
      <protection locked="0"/>
    </xf>
    <xf numFmtId="14" fontId="4" fillId="3" borderId="3" xfId="0" applyNumberFormat="1" applyFont="1" applyFill="1" applyBorder="1" applyProtection="1">
      <protection locked="0"/>
    </xf>
    <xf numFmtId="0" fontId="4" fillId="4" borderId="8" xfId="0" applyFont="1" applyFill="1" applyBorder="1" applyAlignment="1" applyProtection="1">
      <alignment vertical="center"/>
      <protection hidden="1"/>
    </xf>
    <xf numFmtId="0" fontId="4" fillId="4" borderId="9" xfId="0" applyFont="1" applyFill="1" applyBorder="1" applyAlignment="1" applyProtection="1">
      <alignment vertical="center"/>
      <protection hidden="1"/>
    </xf>
    <xf numFmtId="0" fontId="4" fillId="4" borderId="10" xfId="0" applyFont="1" applyFill="1" applyBorder="1" applyAlignment="1" applyProtection="1">
      <alignment vertical="center"/>
      <protection hidden="1"/>
    </xf>
    <xf numFmtId="0" fontId="4" fillId="4" borderId="12" xfId="0" applyFont="1" applyFill="1" applyBorder="1" applyAlignment="1" applyProtection="1">
      <alignment vertical="center"/>
      <protection hidden="1"/>
    </xf>
    <xf numFmtId="14" fontId="4" fillId="3" borderId="4" xfId="0" applyNumberFormat="1" applyFont="1" applyFill="1" applyBorder="1" applyProtection="1">
      <protection locked="0"/>
    </xf>
    <xf numFmtId="0" fontId="6" fillId="2" borderId="0" xfId="2" applyFont="1" applyFill="1" applyBorder="1" applyAlignment="1" applyProtection="1">
      <alignment horizontal="left" vertical="justify"/>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5" fillId="4" borderId="7" xfId="0" applyFont="1" applyFill="1" applyBorder="1" applyAlignment="1" applyProtection="1">
      <alignment horizontal="center"/>
      <protection hidden="1"/>
    </xf>
    <xf numFmtId="44" fontId="7" fillId="4" borderId="0" xfId="3" applyFont="1" applyFill="1" applyBorder="1" applyAlignment="1" applyProtection="1">
      <alignment horizontal="center" vertical="center"/>
      <protection hidden="1"/>
    </xf>
    <xf numFmtId="44" fontId="7" fillId="4" borderId="11" xfId="3" applyFont="1" applyFill="1" applyBorder="1" applyAlignment="1" applyProtection="1">
      <alignment horizontal="center" vertical="center"/>
      <protection hidden="1"/>
    </xf>
  </cellXfs>
  <cellStyles count="4">
    <cellStyle name="Komma" xfId="1" builtinId="3"/>
    <cellStyle name="Standaard" xfId="0" builtinId="0"/>
    <cellStyle name="Standaard 2" xfId="2" xr:uid="{00000000-0005-0000-0000-000002000000}"/>
    <cellStyle name="Valuta" xfId="3" builtinId="4"/>
  </cellStyles>
  <dxfs count="1">
    <dxf>
      <font>
        <b val="0"/>
        <i/>
      </font>
    </dxf>
  </dxfs>
  <tableStyles count="0" defaultTableStyle="TableStyleMedium2" defaultPivotStyle="PivotStyleLight16"/>
  <colors>
    <mruColors>
      <color rgb="FFC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368301</xdr:colOff>
      <xdr:row>0</xdr:row>
      <xdr:rowOff>0</xdr:rowOff>
    </xdr:from>
    <xdr:to>
      <xdr:col>8</xdr:col>
      <xdr:colOff>28576</xdr:colOff>
      <xdr:row>3</xdr:row>
      <xdr:rowOff>28574</xdr:rowOff>
    </xdr:to>
    <xdr:pic>
      <xdr:nvPicPr>
        <xdr:cNvPr id="5" name="Afbeelding 4">
          <a:extLst>
            <a:ext uri="{FF2B5EF4-FFF2-40B4-BE49-F238E27FC236}">
              <a16:creationId xmlns:a16="http://schemas.microsoft.com/office/drawing/2014/main" id="{652FB96C-9EFC-41E7-A3D1-67B2B378412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571" r="22884" b="90935"/>
        <a:stretch/>
      </xdr:blipFill>
      <xdr:spPr>
        <a:xfrm>
          <a:off x="5083176" y="0"/>
          <a:ext cx="1562100" cy="527049"/>
        </a:xfrm>
        <a:prstGeom prst="rect">
          <a:avLst/>
        </a:prstGeom>
      </xdr:spPr>
    </xdr:pic>
    <xdr:clientData/>
  </xdr:twoCellAnchor>
  <xdr:twoCellAnchor editAs="oneCell">
    <xdr:from>
      <xdr:col>8</xdr:col>
      <xdr:colOff>47625</xdr:colOff>
      <xdr:row>0</xdr:row>
      <xdr:rowOff>1</xdr:rowOff>
    </xdr:from>
    <xdr:to>
      <xdr:col>9</xdr:col>
      <xdr:colOff>206378</xdr:colOff>
      <xdr:row>20</xdr:row>
      <xdr:rowOff>914401</xdr:rowOff>
    </xdr:to>
    <xdr:pic>
      <xdr:nvPicPr>
        <xdr:cNvPr id="6" name="Afbeelding 5">
          <a:extLst>
            <a:ext uri="{FF2B5EF4-FFF2-40B4-BE49-F238E27FC236}">
              <a16:creationId xmlns:a16="http://schemas.microsoft.com/office/drawing/2014/main" id="{AE8BA278-4FA6-483D-A7BD-AE69A2423BB2}"/>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5000" t="3571"/>
        <a:stretch/>
      </xdr:blipFill>
      <xdr:spPr>
        <a:xfrm>
          <a:off x="6667500" y="1"/>
          <a:ext cx="301628" cy="421005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8"/>
  <sheetViews>
    <sheetView tabSelected="1" topLeftCell="A11" zoomScaleNormal="100" workbookViewId="0">
      <selection activeCell="C3" sqref="C3"/>
    </sheetView>
  </sheetViews>
  <sheetFormatPr defaultColWidth="0" defaultRowHeight="13" zeroHeight="1" x14ac:dyDescent="0.3"/>
  <cols>
    <col min="1" max="1" width="2.54296875" style="2" customWidth="1"/>
    <col min="2" max="2" width="41.81640625" style="2" bestFit="1" customWidth="1"/>
    <col min="3" max="3" width="11.81640625" style="2" bestFit="1" customWidth="1"/>
    <col min="4" max="4" width="2" style="2" customWidth="1"/>
    <col min="5" max="7" width="9.1796875" style="2" customWidth="1"/>
    <col min="8" max="8" width="9" style="2" customWidth="1"/>
    <col min="9" max="9" width="2" style="2" customWidth="1"/>
    <col min="10" max="10" width="3" style="2" customWidth="1"/>
    <col min="11" max="11" width="3.453125" style="1" hidden="1" customWidth="1"/>
    <col min="12" max="12" width="25.1796875" style="2" hidden="1" customWidth="1"/>
    <col min="13" max="13" width="12.54296875" style="2" hidden="1" customWidth="1"/>
    <col min="14" max="14" width="9.1796875" style="2" hidden="1" customWidth="1"/>
    <col min="15" max="15" width="31" style="2" hidden="1" customWidth="1"/>
    <col min="16" max="16" width="12.54296875" style="2" hidden="1" customWidth="1"/>
    <col min="17" max="17" width="12.7265625" style="2" hidden="1" customWidth="1"/>
    <col min="18" max="18" width="12.54296875" style="2" hidden="1" customWidth="1"/>
    <col min="19" max="19" width="12.1796875" style="2" hidden="1" customWidth="1"/>
    <col min="20" max="20" width="10.26953125" style="2" hidden="1" customWidth="1"/>
    <col min="21" max="21" width="9.1796875" style="2" hidden="1" customWidth="1"/>
    <col min="22" max="16384" width="8.7265625" style="2" hidden="1"/>
  </cols>
  <sheetData>
    <row r="1" spans="1:18" x14ac:dyDescent="0.3">
      <c r="A1" s="1"/>
      <c r="B1" s="1"/>
      <c r="C1" s="1"/>
      <c r="D1" s="1"/>
      <c r="E1" s="1"/>
      <c r="F1" s="1"/>
      <c r="G1" s="1"/>
      <c r="H1" s="1"/>
      <c r="I1" s="1"/>
      <c r="J1" s="1"/>
      <c r="R1" s="3"/>
    </row>
    <row r="2" spans="1:18" ht="13.5" thickBot="1" x14ac:dyDescent="0.35">
      <c r="A2" s="1"/>
      <c r="B2" s="1"/>
      <c r="C2" s="1"/>
      <c r="D2" s="1"/>
      <c r="E2" s="1"/>
      <c r="F2" s="1"/>
      <c r="G2" s="1"/>
      <c r="H2" s="1"/>
      <c r="I2" s="1"/>
      <c r="J2" s="1"/>
      <c r="R2" s="3"/>
    </row>
    <row r="3" spans="1:18" x14ac:dyDescent="0.3">
      <c r="A3" s="4"/>
      <c r="B3" s="5" t="s">
        <v>2</v>
      </c>
      <c r="C3" s="16">
        <v>0</v>
      </c>
      <c r="D3" s="4"/>
      <c r="E3" s="4"/>
      <c r="F3" s="4"/>
      <c r="G3" s="4"/>
      <c r="H3" s="4"/>
      <c r="I3" s="4"/>
      <c r="J3" s="4"/>
      <c r="K3" s="4"/>
      <c r="L3" s="2" t="s">
        <v>0</v>
      </c>
      <c r="M3" s="7">
        <f>DATEDIF(C17,C19,"y")</f>
        <v>0</v>
      </c>
      <c r="Q3" s="2">
        <v>1</v>
      </c>
      <c r="R3" s="2">
        <v>31</v>
      </c>
    </row>
    <row r="4" spans="1:18" ht="13.5" thickBot="1" x14ac:dyDescent="0.35">
      <c r="A4" s="4"/>
      <c r="B4" s="5"/>
      <c r="C4" s="17"/>
      <c r="D4" s="4"/>
      <c r="E4" s="4"/>
      <c r="F4" s="4"/>
      <c r="G4" s="4"/>
      <c r="H4" s="4"/>
      <c r="I4" s="4"/>
      <c r="J4" s="4"/>
      <c r="K4" s="4"/>
      <c r="L4" s="2" t="s">
        <v>18</v>
      </c>
      <c r="M4" s="3">
        <f>DATE(YEAR(C17)+18,MONTH(C17),DAY(C17))</f>
        <v>6575</v>
      </c>
      <c r="Q4" s="2">
        <v>2</v>
      </c>
      <c r="R4" s="2">
        <v>28</v>
      </c>
    </row>
    <row r="5" spans="1:18" x14ac:dyDescent="0.3">
      <c r="A5" s="4"/>
      <c r="B5" s="4" t="s">
        <v>3</v>
      </c>
      <c r="C5" s="18">
        <f>C3*0.08</f>
        <v>0</v>
      </c>
      <c r="D5" s="4"/>
      <c r="E5" s="1"/>
      <c r="F5" s="1"/>
      <c r="G5" s="1"/>
      <c r="H5" s="1"/>
      <c r="I5" s="4"/>
      <c r="J5" s="4"/>
      <c r="K5" s="4"/>
      <c r="L5" s="2" t="s">
        <v>19</v>
      </c>
      <c r="M5" s="2" t="str">
        <f>IF(C18&lt;M4,"ja","nee")</f>
        <v>ja</v>
      </c>
      <c r="Q5" s="2">
        <v>3</v>
      </c>
      <c r="R5" s="2">
        <v>31</v>
      </c>
    </row>
    <row r="6" spans="1:18" ht="13.5" thickBot="1" x14ac:dyDescent="0.35">
      <c r="A6" s="4"/>
      <c r="B6" s="4" t="s">
        <v>4</v>
      </c>
      <c r="C6" s="19">
        <f>C3*0.063</f>
        <v>0</v>
      </c>
      <c r="D6" s="4"/>
      <c r="E6" s="1"/>
      <c r="F6" s="1"/>
      <c r="G6" s="1"/>
      <c r="H6" s="1"/>
      <c r="I6" s="4"/>
      <c r="J6" s="4"/>
      <c r="K6" s="4"/>
      <c r="L6" s="2" t="s">
        <v>20</v>
      </c>
      <c r="M6" s="3">
        <f>IF(M5="ja",M4,C18)</f>
        <v>6575</v>
      </c>
      <c r="Q6" s="2">
        <v>4</v>
      </c>
      <c r="R6" s="2">
        <v>30</v>
      </c>
    </row>
    <row r="7" spans="1:18" x14ac:dyDescent="0.3">
      <c r="A7" s="4"/>
      <c r="B7" s="4" t="s">
        <v>25</v>
      </c>
      <c r="C7" s="20">
        <v>0</v>
      </c>
      <c r="D7" s="4"/>
      <c r="E7" s="1"/>
      <c r="F7" s="1"/>
      <c r="G7" s="1"/>
      <c r="H7" s="1"/>
      <c r="I7" s="4"/>
      <c r="J7" s="4"/>
      <c r="K7" s="4"/>
      <c r="L7" s="2" t="s">
        <v>23</v>
      </c>
      <c r="M7" s="3">
        <f>+C19+1</f>
        <v>1</v>
      </c>
    </row>
    <row r="8" spans="1:18" x14ac:dyDescent="0.3">
      <c r="A8" s="4"/>
      <c r="B8" s="4" t="s">
        <v>5</v>
      </c>
      <c r="C8" s="20">
        <v>0</v>
      </c>
      <c r="D8" s="4"/>
      <c r="E8" s="1"/>
      <c r="F8" s="1"/>
      <c r="G8" s="1"/>
      <c r="H8" s="1"/>
      <c r="I8" s="4"/>
      <c r="J8" s="4"/>
      <c r="K8" s="5"/>
      <c r="L8" s="2" t="s">
        <v>21</v>
      </c>
      <c r="M8" s="2">
        <f>(YEAR(M7)-YEAR(M6))*12+(MONTH(M7)-MONTH(M6))-IF(DAY(M6)&gt;DAY(M7),1,0)</f>
        <v>-216</v>
      </c>
      <c r="N8" s="2">
        <f>IF((C18-M4)&lt;0,(YEAR(C19)-YEAR(M4))*12+(MONTH(C19)-MONTH(M4)),(YEAR(C19)-YEAR(C18))*12+(MONTH(C19)-MONTH(C18)))</f>
        <v>-215</v>
      </c>
      <c r="Q8" s="2">
        <v>5</v>
      </c>
      <c r="R8" s="2">
        <v>31</v>
      </c>
    </row>
    <row r="9" spans="1:18" ht="13.5" thickBot="1" x14ac:dyDescent="0.35">
      <c r="A9" s="4"/>
      <c r="B9" s="4" t="s">
        <v>6</v>
      </c>
      <c r="C9" s="20">
        <v>0</v>
      </c>
      <c r="D9" s="4"/>
      <c r="E9" s="1"/>
      <c r="F9" s="1"/>
      <c r="G9" s="1"/>
      <c r="H9" s="1"/>
      <c r="I9" s="4"/>
      <c r="J9" s="4"/>
      <c r="K9" s="5"/>
      <c r="L9" s="2" t="s">
        <v>22</v>
      </c>
      <c r="M9" s="8">
        <f>IF(DAY(M6)&gt;DAY(M7),(VLOOKUP(MONTH(M6)-1,$Q$3:$R$15,2,FALSE)-(DAY(M6)-DAY(M7)))/VLOOKUP(MONTH(M6)-1,$Q$3:$R$15,2,FALSE),(DAY(M7)-DAY(M6))/VLOOKUP(MONTH(M6),$Q$3:$R$15,2,FALSE))</f>
        <v>0</v>
      </c>
      <c r="Q9" s="2">
        <v>6</v>
      </c>
      <c r="R9" s="2">
        <v>30</v>
      </c>
    </row>
    <row r="10" spans="1:18" x14ac:dyDescent="0.3">
      <c r="A10" s="4"/>
      <c r="B10" s="4" t="s">
        <v>7</v>
      </c>
      <c r="C10" s="20">
        <v>0</v>
      </c>
      <c r="D10" s="4"/>
      <c r="E10" s="28" t="s">
        <v>9</v>
      </c>
      <c r="F10" s="29"/>
      <c r="G10" s="29"/>
      <c r="H10" s="30"/>
      <c r="I10" s="4"/>
      <c r="J10" s="4"/>
      <c r="K10" s="5"/>
      <c r="L10" s="2" t="s">
        <v>1</v>
      </c>
      <c r="M10" s="9">
        <f>C3+SUM(C5:C6,C8:C13,C15)+(C7+C14)/12</f>
        <v>0</v>
      </c>
      <c r="Q10" s="2">
        <v>7</v>
      </c>
      <c r="R10" s="2">
        <v>31</v>
      </c>
    </row>
    <row r="11" spans="1:18" x14ac:dyDescent="0.3">
      <c r="A11" s="4"/>
      <c r="B11" s="4" t="s">
        <v>8</v>
      </c>
      <c r="C11" s="20">
        <v>0</v>
      </c>
      <c r="D11" s="4"/>
      <c r="E11" s="22"/>
      <c r="F11" s="31" t="str">
        <f>IFERROR(IF(C3=0,"Invoer ontbreekt",MIN(M11,(M8+M9)/12*1/3*M10)),"Invoer ontbreekt")</f>
        <v>Invoer ontbreekt</v>
      </c>
      <c r="G11" s="31"/>
      <c r="H11" s="23"/>
      <c r="I11" s="4"/>
      <c r="J11" s="4"/>
      <c r="K11" s="5"/>
      <c r="L11" s="2" t="s">
        <v>24</v>
      </c>
      <c r="M11" s="15">
        <f>MAX(83000,M10*12)</f>
        <v>83000</v>
      </c>
      <c r="Q11" s="2">
        <v>8</v>
      </c>
      <c r="R11" s="2">
        <v>31</v>
      </c>
    </row>
    <row r="12" spans="1:18" x14ac:dyDescent="0.3">
      <c r="A12" s="4"/>
      <c r="B12" s="4" t="s">
        <v>10</v>
      </c>
      <c r="C12" s="20">
        <v>0</v>
      </c>
      <c r="D12" s="4"/>
      <c r="E12" s="22"/>
      <c r="F12" s="31"/>
      <c r="G12" s="31"/>
      <c r="H12" s="23"/>
      <c r="I12" s="4"/>
      <c r="J12" s="4"/>
      <c r="K12" s="5"/>
      <c r="M12" s="3"/>
      <c r="O12" s="3"/>
      <c r="Q12" s="2">
        <v>9</v>
      </c>
      <c r="R12" s="2">
        <v>30</v>
      </c>
    </row>
    <row r="13" spans="1:18" ht="13.5" thickBot="1" x14ac:dyDescent="0.35">
      <c r="A13" s="4"/>
      <c r="B13" s="4" t="s">
        <v>11</v>
      </c>
      <c r="C13" s="20">
        <v>0</v>
      </c>
      <c r="D13" s="4"/>
      <c r="E13" s="24"/>
      <c r="F13" s="32"/>
      <c r="G13" s="32"/>
      <c r="H13" s="25"/>
      <c r="I13" s="4"/>
      <c r="J13" s="4"/>
      <c r="K13" s="5"/>
      <c r="M13" s="2">
        <f>2/12</f>
        <v>0.16666666666666666</v>
      </c>
      <c r="Q13" s="2">
        <v>10</v>
      </c>
      <c r="R13" s="2">
        <v>31</v>
      </c>
    </row>
    <row r="14" spans="1:18" x14ac:dyDescent="0.3">
      <c r="A14" s="4"/>
      <c r="B14" s="4" t="s">
        <v>12</v>
      </c>
      <c r="C14" s="20">
        <v>0</v>
      </c>
      <c r="D14" s="4"/>
      <c r="E14" s="13"/>
      <c r="F14" s="13"/>
      <c r="G14" s="13"/>
      <c r="H14" s="13"/>
      <c r="I14" s="4"/>
      <c r="J14" s="4"/>
      <c r="K14" s="5"/>
      <c r="M14" s="2">
        <f>250/3</f>
        <v>83.333333333333329</v>
      </c>
      <c r="Q14" s="2">
        <v>11</v>
      </c>
      <c r="R14" s="2">
        <v>30</v>
      </c>
    </row>
    <row r="15" spans="1:18" x14ac:dyDescent="0.3">
      <c r="A15" s="4"/>
      <c r="B15" s="4" t="s">
        <v>13</v>
      </c>
      <c r="C15" s="20">
        <v>0</v>
      </c>
      <c r="D15" s="4"/>
      <c r="E15" s="1"/>
      <c r="F15" s="1"/>
      <c r="G15" s="1"/>
      <c r="H15" s="1"/>
      <c r="I15" s="4"/>
      <c r="J15" s="4"/>
      <c r="K15" s="5"/>
      <c r="L15" s="6"/>
      <c r="M15" s="6">
        <f>+M14*M13</f>
        <v>13.888888888888888</v>
      </c>
      <c r="N15" s="10"/>
      <c r="Q15" s="2">
        <v>12</v>
      </c>
      <c r="R15" s="2">
        <v>31</v>
      </c>
    </row>
    <row r="16" spans="1:18" x14ac:dyDescent="0.3">
      <c r="A16" s="4"/>
      <c r="B16" s="4"/>
      <c r="C16" s="20"/>
      <c r="D16" s="4"/>
      <c r="E16" s="1"/>
      <c r="F16" s="1"/>
      <c r="G16" s="1"/>
      <c r="H16" s="1"/>
      <c r="I16" s="4"/>
      <c r="J16" s="4"/>
      <c r="K16" s="5"/>
      <c r="O16" s="6"/>
      <c r="P16" s="6"/>
    </row>
    <row r="17" spans="1:17" x14ac:dyDescent="0.3">
      <c r="A17" s="4"/>
      <c r="B17" s="5" t="s">
        <v>14</v>
      </c>
      <c r="C17" s="21"/>
      <c r="D17" s="4"/>
      <c r="E17" s="1"/>
      <c r="F17" s="1"/>
      <c r="G17" s="1"/>
      <c r="H17" s="1"/>
      <c r="I17" s="4"/>
      <c r="J17" s="4"/>
      <c r="K17" s="4"/>
      <c r="L17" s="6"/>
      <c r="M17" s="6"/>
      <c r="O17" s="6"/>
      <c r="P17" s="6"/>
    </row>
    <row r="18" spans="1:17" x14ac:dyDescent="0.3">
      <c r="A18" s="4"/>
      <c r="B18" s="5" t="s">
        <v>15</v>
      </c>
      <c r="C18" s="21"/>
      <c r="D18" s="4"/>
      <c r="E18" s="1"/>
      <c r="F18" s="1"/>
      <c r="G18" s="1"/>
      <c r="H18" s="1"/>
      <c r="I18" s="4"/>
      <c r="J18" s="4"/>
      <c r="K18" s="4"/>
      <c r="L18" s="6"/>
      <c r="M18" s="6"/>
    </row>
    <row r="19" spans="1:17" ht="13.5" thickBot="1" x14ac:dyDescent="0.35">
      <c r="A19" s="4"/>
      <c r="B19" s="5" t="s">
        <v>16</v>
      </c>
      <c r="C19" s="26"/>
      <c r="D19" s="4"/>
      <c r="E19" s="1"/>
      <c r="F19" s="1"/>
      <c r="G19" s="1"/>
      <c r="H19" s="1"/>
      <c r="I19" s="4"/>
      <c r="J19" s="4"/>
      <c r="K19" s="4"/>
      <c r="L19" s="6"/>
      <c r="M19" s="6"/>
    </row>
    <row r="20" spans="1:17" x14ac:dyDescent="0.3">
      <c r="A20" s="4"/>
      <c r="B20" s="4"/>
      <c r="C20" s="4"/>
      <c r="D20" s="4"/>
      <c r="E20" s="4"/>
      <c r="F20" s="4"/>
      <c r="G20" s="4"/>
      <c r="H20" s="4"/>
      <c r="I20" s="4"/>
      <c r="J20" s="4"/>
      <c r="K20" s="4"/>
      <c r="L20" s="6"/>
      <c r="M20" s="6"/>
      <c r="O20" s="3"/>
    </row>
    <row r="21" spans="1:17" ht="72.5" customHeight="1" x14ac:dyDescent="0.3">
      <c r="A21" s="4"/>
      <c r="B21" s="27" t="s">
        <v>17</v>
      </c>
      <c r="C21" s="27"/>
      <c r="D21" s="27"/>
      <c r="E21" s="27"/>
      <c r="F21" s="27"/>
      <c r="G21" s="27"/>
      <c r="H21" s="27"/>
      <c r="I21" s="27"/>
      <c r="J21" s="14"/>
      <c r="K21" s="14"/>
      <c r="L21" s="14"/>
      <c r="M21" s="14"/>
    </row>
    <row r="22" spans="1:17" ht="13.5" hidden="1" customHeight="1" x14ac:dyDescent="0.3">
      <c r="A22" s="1"/>
      <c r="B22" s="4"/>
      <c r="C22" s="4"/>
      <c r="D22" s="4"/>
      <c r="E22" s="4"/>
      <c r="F22" s="4"/>
      <c r="G22" s="4"/>
      <c r="H22" s="4"/>
      <c r="I22" s="4"/>
      <c r="J22" s="4"/>
      <c r="K22" s="4"/>
      <c r="L22" s="6"/>
      <c r="M22" s="6"/>
    </row>
    <row r="23" spans="1:17" hidden="1" x14ac:dyDescent="0.3">
      <c r="B23" s="6"/>
      <c r="C23" s="6"/>
      <c r="D23" s="6"/>
      <c r="E23" s="6"/>
      <c r="F23" s="6"/>
      <c r="G23" s="6"/>
      <c r="H23" s="6"/>
      <c r="I23" s="6"/>
      <c r="J23" s="6"/>
      <c r="K23" s="4"/>
      <c r="L23" s="6"/>
      <c r="M23" s="6"/>
    </row>
    <row r="24" spans="1:17" hidden="1" x14ac:dyDescent="0.3">
      <c r="B24" s="6"/>
      <c r="C24" s="6"/>
      <c r="D24" s="6"/>
      <c r="E24" s="6"/>
      <c r="F24" s="6"/>
      <c r="G24" s="6"/>
      <c r="H24" s="6"/>
      <c r="I24" s="6"/>
      <c r="J24" s="6"/>
      <c r="K24" s="4"/>
      <c r="L24" s="6"/>
      <c r="M24" s="6"/>
      <c r="O24" s="11"/>
    </row>
    <row r="25" spans="1:17" hidden="1" x14ac:dyDescent="0.3">
      <c r="B25" s="6"/>
      <c r="C25" s="6"/>
      <c r="D25" s="6"/>
      <c r="E25" s="6"/>
      <c r="F25" s="6"/>
      <c r="G25" s="6"/>
      <c r="H25" s="6"/>
      <c r="I25" s="6"/>
      <c r="J25" s="6"/>
      <c r="K25" s="4"/>
      <c r="L25" s="6"/>
      <c r="M25" s="6"/>
    </row>
    <row r="26" spans="1:17" hidden="1" x14ac:dyDescent="0.3">
      <c r="B26" s="6"/>
      <c r="C26" s="6"/>
      <c r="D26" s="6"/>
      <c r="E26" s="6"/>
      <c r="F26" s="6"/>
      <c r="G26" s="6"/>
      <c r="H26" s="6"/>
      <c r="I26" s="6"/>
      <c r="J26" s="6"/>
      <c r="K26" s="4"/>
      <c r="L26" s="6"/>
      <c r="M26" s="6"/>
      <c r="P26" s="8"/>
      <c r="Q26" s="8"/>
    </row>
    <row r="27" spans="1:17" hidden="1" x14ac:dyDescent="0.3">
      <c r="B27" s="6"/>
      <c r="C27" s="6"/>
      <c r="D27" s="6"/>
      <c r="E27" s="6"/>
      <c r="F27" s="6"/>
      <c r="G27" s="6"/>
      <c r="H27" s="6"/>
      <c r="I27" s="6"/>
      <c r="J27" s="6"/>
      <c r="K27" s="4"/>
      <c r="L27" s="6"/>
      <c r="M27" s="6"/>
      <c r="P27" s="8"/>
      <c r="Q27" s="12"/>
    </row>
    <row r="28" spans="1:17" hidden="1" x14ac:dyDescent="0.3">
      <c r="B28" s="6"/>
      <c r="C28" s="6"/>
      <c r="D28" s="6"/>
      <c r="E28" s="6"/>
      <c r="F28" s="6"/>
      <c r="G28" s="6"/>
      <c r="H28" s="6"/>
      <c r="I28" s="6"/>
      <c r="J28" s="6"/>
      <c r="K28" s="4"/>
      <c r="L28" s="6"/>
      <c r="M28" s="6"/>
    </row>
    <row r="29" spans="1:17" hidden="1" x14ac:dyDescent="0.3">
      <c r="O29" s="11"/>
    </row>
    <row r="30" spans="1:17" hidden="1" x14ac:dyDescent="0.3"/>
    <row r="31" spans="1:17" hidden="1" x14ac:dyDescent="0.3">
      <c r="P31" s="8"/>
      <c r="Q31" s="8"/>
    </row>
    <row r="32" spans="1:17" hidden="1" x14ac:dyDescent="0.3">
      <c r="P32" s="8"/>
      <c r="Q32" s="12"/>
    </row>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sheetData>
  <sheetProtection algorithmName="SHA-512" hashValue="F5c+L1csTZZYcpCANx4ImqwgI3Fn4M0tOHiaVLRNGGJMqTW5Q8wSNuDYXzENslGzzE4a8gq1iRNEHfoI9geAzA==" saltValue="BuuFp/NV+257KDTGr3hhWQ==" spinCount="100000" sheet="1" selectLockedCells="1"/>
  <mergeCells count="3">
    <mergeCell ref="B21:I21"/>
    <mergeCell ref="E10:H10"/>
    <mergeCell ref="F11:G13"/>
  </mergeCells>
  <phoneticPr fontId="3" type="noConversion"/>
  <conditionalFormatting sqref="F11:G13">
    <cfRule type="containsText" dxfId="0" priority="1" operator="containsText" text="Invoer ontbreekt">
      <formula>NOT(ISERROR(SEARCH("Invoer ontbreekt",F11)))</formula>
    </cfRule>
  </conditionalFormatting>
  <pageMargins left="0.7" right="0.7" top="0.75" bottom="0.75" header="0.3" footer="0.3"/>
  <pageSetup paperSize="9" scale="84" fitToHeight="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471C9DE080BE4DB8DD38B04F4F51C6" ma:contentTypeVersion="12" ma:contentTypeDescription="Een nieuw document maken." ma:contentTypeScope="" ma:versionID="526d68ba96a366bfd741c600397b38e4">
  <xsd:schema xmlns:xsd="http://www.w3.org/2001/XMLSchema" xmlns:xs="http://www.w3.org/2001/XMLSchema" xmlns:p="http://schemas.microsoft.com/office/2006/metadata/properties" xmlns:ns2="254fa447-6f31-4b00-b71d-7e03ea5698a0" xmlns:ns3="61c19477-f1f6-410c-97a0-cddd4b4d687f" targetNamespace="http://schemas.microsoft.com/office/2006/metadata/properties" ma:root="true" ma:fieldsID="4be849e8ffac162a9fab5ada27ab92b2" ns2:_="" ns3:_="">
    <xsd:import namespace="254fa447-6f31-4b00-b71d-7e03ea5698a0"/>
    <xsd:import namespace="61c19477-f1f6-410c-97a0-cddd4b4d687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fa447-6f31-4b00-b71d-7e03ea5698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c19477-f1f6-410c-97a0-cddd4b4d687f"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158307-5AA3-4C97-9089-AC9D6E0574E8}">
  <ds:schemaRefs>
    <ds:schemaRef ds:uri="http://purl.org/dc/elements/1.1/"/>
    <ds:schemaRef ds:uri="http://schemas.microsoft.com/office/2006/metadata/properties"/>
    <ds:schemaRef ds:uri="254fa447-6f31-4b00-b71d-7e03ea5698a0"/>
    <ds:schemaRef ds:uri="http://purl.org/dc/terms/"/>
    <ds:schemaRef ds:uri="http://schemas.openxmlformats.org/package/2006/metadata/core-properties"/>
    <ds:schemaRef ds:uri="61c19477-f1f6-410c-97a0-cddd4b4d687f"/>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B4DC78B-7131-4C92-9F9A-A519E3D53A6B}">
  <ds:schemaRefs>
    <ds:schemaRef ds:uri="http://schemas.microsoft.com/sharepoint/v3/contenttype/forms"/>
  </ds:schemaRefs>
</ds:datastoreItem>
</file>

<file path=customXml/itemProps3.xml><?xml version="1.0" encoding="utf-8"?>
<ds:datastoreItem xmlns:ds="http://schemas.openxmlformats.org/officeDocument/2006/customXml" ds:itemID="{2E5E192D-E145-4B03-A4E2-0F15DDB9F9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Transitievergoeding</vt:lpstr>
    </vt:vector>
  </TitlesOfParts>
  <Manager/>
  <Company>VGS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Sander den Hartog</dc:creator>
  <cp:keywords/>
  <dc:description/>
  <cp:lastModifiedBy>Nadiene Schouwstra</cp:lastModifiedBy>
  <cp:revision/>
  <cp:lastPrinted>2020-03-27T12:29:59Z</cp:lastPrinted>
  <dcterms:created xsi:type="dcterms:W3CDTF">2014-08-15T11:44:47Z</dcterms:created>
  <dcterms:modified xsi:type="dcterms:W3CDTF">2020-06-15T09:19:08Z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0x01010069471C9DE080BE4DB8DD38B04F4F51C6</vt:lpwstr>
  </property>
  <property fmtid="{D5CDD505-2E9C-101B-9397-08002B2CF9AE}" pid="3" name="Order">
    <vt:r8>3921000</vt:r8>
  </property>
</Properties>
</file>