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gs.local\personal_folders\NielsvV\Downloads\"/>
    </mc:Choice>
  </mc:AlternateContent>
  <bookViews>
    <workbookView xWindow="0" yWindow="1380" windowWidth="17400" windowHeight="12975" tabRatio="829" activeTab="1"/>
  </bookViews>
  <sheets>
    <sheet name="Toelichting" sheetId="2" r:id="rId1"/>
    <sheet name="1. Betaald ouderschapsverlof" sheetId="1" r:id="rId2"/>
    <sheet name="2. Onbetaald ouderschapsverlof" sheetId="5" r:id="rId3"/>
    <sheet name="3. Uitleg betaald oud.verlof" sheetId="6" r:id="rId4"/>
    <sheet name="4. Uitleg onbetaald oud.verlof" sheetId="4" r:id="rId5"/>
  </sheets>
  <definedNames>
    <definedName name="_xlnm.Print_Area" localSheetId="1">'1. Betaald ouderschapsverlof'!$A$1:$K$162</definedName>
    <definedName name="_xlnm.Print_Area" localSheetId="2">'2. Onbetaald ouderschapsverlof'!$A$1:$K$163</definedName>
    <definedName name="_xlnm.Print_Area" localSheetId="4">'4. Uitleg onbetaald oud.verlof'!$A$1:$G$19</definedName>
  </definedNames>
  <calcPr calcId="152511"/>
</workbook>
</file>

<file path=xl/calcChain.xml><?xml version="1.0" encoding="utf-8"?>
<calcChain xmlns="http://schemas.openxmlformats.org/spreadsheetml/2006/main">
  <c r="G29" i="1" l="1"/>
  <c r="H30" i="1" l="1"/>
  <c r="G78" i="1" l="1"/>
  <c r="G40" i="1" l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39" i="5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H29" i="5" l="1"/>
  <c r="G28" i="5" l="1"/>
  <c r="D74" i="1" l="1"/>
  <c r="D64" i="1"/>
  <c r="D56" i="1"/>
  <c r="D57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C39" i="1"/>
  <c r="B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F39" i="1"/>
  <c r="E39" i="1"/>
  <c r="D39" i="1"/>
  <c r="Y21" i="5" l="1"/>
  <c r="Z21" i="5" s="1"/>
  <c r="AB21" i="5"/>
  <c r="H27" i="5"/>
  <c r="Y22" i="1"/>
  <c r="AA22" i="1" s="1"/>
  <c r="B38" i="5"/>
  <c r="W38" i="5" s="1"/>
  <c r="C38" i="5"/>
  <c r="X38" i="5" s="1"/>
  <c r="D38" i="5"/>
  <c r="Y38" i="5" s="1"/>
  <c r="E38" i="5"/>
  <c r="Z38" i="5" s="1"/>
  <c r="F38" i="5"/>
  <c r="AA38" i="5" s="1"/>
  <c r="F50" i="1"/>
  <c r="AA50" i="1" s="1"/>
  <c r="F51" i="1"/>
  <c r="AA51" i="1" s="1"/>
  <c r="E50" i="1"/>
  <c r="Z50" i="1" s="1"/>
  <c r="E51" i="1"/>
  <c r="Z51" i="1" s="1"/>
  <c r="X41" i="1"/>
  <c r="X50" i="1"/>
  <c r="X51" i="1"/>
  <c r="W40" i="1"/>
  <c r="W41" i="1"/>
  <c r="W42" i="1"/>
  <c r="W50" i="1"/>
  <c r="W51" i="1"/>
  <c r="Z39" i="1"/>
  <c r="C42" i="6"/>
  <c r="C43" i="6"/>
  <c r="G14" i="6"/>
  <c r="G17" i="6" s="1"/>
  <c r="G18" i="6" s="1"/>
  <c r="F14" i="6"/>
  <c r="F17" i="6" s="1"/>
  <c r="F18" i="6" s="1"/>
  <c r="E14" i="6"/>
  <c r="E17" i="6" s="1"/>
  <c r="E18" i="6" s="1"/>
  <c r="D14" i="6"/>
  <c r="D17" i="6" s="1"/>
  <c r="D18" i="6" s="1"/>
  <c r="C14" i="6"/>
  <c r="C17" i="6"/>
  <c r="C18" i="6"/>
  <c r="G38" i="5"/>
  <c r="G32" i="5"/>
  <c r="U30" i="5" s="1"/>
  <c r="U26" i="5" s="1"/>
  <c r="I22" i="5"/>
  <c r="I23" i="1"/>
  <c r="E144" i="5"/>
  <c r="W144" i="5" s="1"/>
  <c r="W37" i="5"/>
  <c r="X37" i="5"/>
  <c r="Y37" i="5"/>
  <c r="Z37" i="5"/>
  <c r="AA37" i="5"/>
  <c r="AB162" i="5"/>
  <c r="Z162" i="5"/>
  <c r="AA162" i="5" s="1"/>
  <c r="W162" i="5"/>
  <c r="Z158" i="5"/>
  <c r="AA158" i="5" s="1"/>
  <c r="Z156" i="5"/>
  <c r="V156" i="5"/>
  <c r="G29" i="5"/>
  <c r="J141" i="5" s="1"/>
  <c r="AC139" i="5"/>
  <c r="W31" i="5"/>
  <c r="X31" i="5"/>
  <c r="Y31" i="5"/>
  <c r="Z31" i="5"/>
  <c r="AA31" i="5"/>
  <c r="B30" i="5"/>
  <c r="AF25" i="5"/>
  <c r="AH25" i="5" s="1"/>
  <c r="AF26" i="5"/>
  <c r="AG26" i="5" s="1"/>
  <c r="I26" i="5"/>
  <c r="X15" i="5"/>
  <c r="W17" i="5"/>
  <c r="H26" i="5" s="1"/>
  <c r="G39" i="1"/>
  <c r="Y40" i="1" s="1"/>
  <c r="W38" i="1"/>
  <c r="X38" i="1"/>
  <c r="Y38" i="1"/>
  <c r="Z38" i="1"/>
  <c r="AA38" i="1"/>
  <c r="W39" i="1"/>
  <c r="Y39" i="1"/>
  <c r="AA39" i="1"/>
  <c r="W47" i="1"/>
  <c r="G33" i="1"/>
  <c r="H33" i="1" s="1"/>
  <c r="I33" i="1" s="1"/>
  <c r="E145" i="1"/>
  <c r="W145" i="1" s="1"/>
  <c r="AC140" i="1"/>
  <c r="G30" i="1"/>
  <c r="AC32" i="1" s="1"/>
  <c r="AB163" i="1"/>
  <c r="Z163" i="1"/>
  <c r="AA163" i="1" s="1"/>
  <c r="W163" i="1"/>
  <c r="Z159" i="1"/>
  <c r="AA159" i="1" s="1"/>
  <c r="Z157" i="1"/>
  <c r="U30" i="1"/>
  <c r="AF26" i="1"/>
  <c r="AH26" i="1" s="1"/>
  <c r="AJ30" i="1" s="1"/>
  <c r="AF27" i="1"/>
  <c r="AG27" i="1"/>
  <c r="B31" i="1"/>
  <c r="X16" i="1"/>
  <c r="W18" i="1" s="1"/>
  <c r="H27" i="1" s="1"/>
  <c r="W32" i="1"/>
  <c r="X32" i="1"/>
  <c r="Y32" i="1"/>
  <c r="Z32" i="1"/>
  <c r="AA32" i="1"/>
  <c r="D41" i="5" l="1"/>
  <c r="Y41" i="5" s="1"/>
  <c r="B41" i="5"/>
  <c r="W41" i="5" s="1"/>
  <c r="F41" i="5"/>
  <c r="AA41" i="5" s="1"/>
  <c r="F45" i="5"/>
  <c r="AA45" i="5" s="1"/>
  <c r="D45" i="5"/>
  <c r="Y45" i="5" s="1"/>
  <c r="B45" i="5"/>
  <c r="W45" i="5" s="1"/>
  <c r="E45" i="5"/>
  <c r="Z45" i="5" s="1"/>
  <c r="C45" i="5"/>
  <c r="X45" i="5" s="1"/>
  <c r="B40" i="5"/>
  <c r="W40" i="5" s="1"/>
  <c r="D40" i="5"/>
  <c r="Y40" i="5" s="1"/>
  <c r="F40" i="5"/>
  <c r="AA40" i="5" s="1"/>
  <c r="B39" i="5"/>
  <c r="W39" i="5" s="1"/>
  <c r="D39" i="5"/>
  <c r="Y39" i="5" s="1"/>
  <c r="F39" i="5"/>
  <c r="AA39" i="5" s="1"/>
  <c r="C44" i="5"/>
  <c r="X44" i="5" s="1"/>
  <c r="E44" i="5"/>
  <c r="Z44" i="5" s="1"/>
  <c r="C43" i="5"/>
  <c r="X43" i="5" s="1"/>
  <c r="E43" i="5"/>
  <c r="Z43" i="5" s="1"/>
  <c r="C42" i="5"/>
  <c r="X42" i="5" s="1"/>
  <c r="E42" i="5"/>
  <c r="Z42" i="5" s="1"/>
  <c r="C41" i="5"/>
  <c r="X41" i="5" s="1"/>
  <c r="E41" i="5"/>
  <c r="Z41" i="5" s="1"/>
  <c r="C40" i="5"/>
  <c r="X40" i="5" s="1"/>
  <c r="E40" i="5"/>
  <c r="Z40" i="5" s="1"/>
  <c r="C39" i="5"/>
  <c r="E39" i="5"/>
  <c r="Z39" i="5" s="1"/>
  <c r="B44" i="5"/>
  <c r="W44" i="5" s="1"/>
  <c r="D44" i="5"/>
  <c r="Y44" i="5" s="1"/>
  <c r="F44" i="5"/>
  <c r="AA44" i="5" s="1"/>
  <c r="B43" i="5"/>
  <c r="W43" i="5" s="1"/>
  <c r="D43" i="5"/>
  <c r="Y43" i="5" s="1"/>
  <c r="F43" i="5"/>
  <c r="AA43" i="5" s="1"/>
  <c r="B42" i="5"/>
  <c r="W42" i="5" s="1"/>
  <c r="D42" i="5"/>
  <c r="Y42" i="5" s="1"/>
  <c r="F42" i="5"/>
  <c r="AA42" i="5" s="1"/>
  <c r="H32" i="5"/>
  <c r="I32" i="5" s="1"/>
  <c r="AB31" i="5"/>
  <c r="H37" i="5"/>
  <c r="I37" i="5" s="1"/>
  <c r="G33" i="5"/>
  <c r="W25" i="5" s="1"/>
  <c r="AC31" i="5"/>
  <c r="Z40" i="1"/>
  <c r="X40" i="1"/>
  <c r="AA40" i="1"/>
  <c r="J142" i="1"/>
  <c r="AK29" i="5"/>
  <c r="AF29" i="5"/>
  <c r="AE29" i="5"/>
  <c r="I25" i="5" s="1"/>
  <c r="W146" i="5"/>
  <c r="U31" i="1"/>
  <c r="U27" i="1" s="1"/>
  <c r="Y41" i="1"/>
  <c r="AK30" i="1"/>
  <c r="AH30" i="1"/>
  <c r="AF30" i="1"/>
  <c r="AE30" i="1"/>
  <c r="AG30" i="1"/>
  <c r="W147" i="1"/>
  <c r="W146" i="1"/>
  <c r="X155" i="1" s="1"/>
  <c r="W30" i="1"/>
  <c r="J37" i="5"/>
  <c r="W145" i="5"/>
  <c r="W154" i="5" s="1"/>
  <c r="AG29" i="5"/>
  <c r="AI30" i="1"/>
  <c r="AJ29" i="5"/>
  <c r="H38" i="5"/>
  <c r="AA21" i="5"/>
  <c r="Y22" i="5" s="1"/>
  <c r="AB32" i="1"/>
  <c r="H38" i="1"/>
  <c r="I38" i="1" s="1"/>
  <c r="X39" i="1"/>
  <c r="H39" i="1" s="1"/>
  <c r="I35" i="1"/>
  <c r="AA154" i="1"/>
  <c r="I34" i="1"/>
  <c r="I146" i="1"/>
  <c r="G34" i="1"/>
  <c r="W26" i="1" s="1"/>
  <c r="W29" i="5"/>
  <c r="U29" i="5"/>
  <c r="X39" i="5"/>
  <c r="AI29" i="5"/>
  <c r="AH29" i="5"/>
  <c r="Z22" i="1"/>
  <c r="AB22" i="1"/>
  <c r="H40" i="1" l="1"/>
  <c r="H41" i="5"/>
  <c r="H44" i="5"/>
  <c r="H43" i="5"/>
  <c r="H40" i="5"/>
  <c r="H45" i="5"/>
  <c r="I145" i="5"/>
  <c r="AA153" i="5"/>
  <c r="H42" i="5"/>
  <c r="H39" i="5"/>
  <c r="I34" i="5"/>
  <c r="I33" i="5"/>
  <c r="F46" i="5"/>
  <c r="AA46" i="5" s="1"/>
  <c r="D46" i="5"/>
  <c r="B46" i="5"/>
  <c r="E46" i="5"/>
  <c r="Z46" i="5" s="1"/>
  <c r="C46" i="5"/>
  <c r="I38" i="5"/>
  <c r="J38" i="5" s="1"/>
  <c r="W155" i="1"/>
  <c r="I26" i="1"/>
  <c r="I39" i="1"/>
  <c r="I40" i="1" s="1"/>
  <c r="J38" i="1"/>
  <c r="Z146" i="1"/>
  <c r="W148" i="1" s="1"/>
  <c r="W151" i="1" s="1"/>
  <c r="Z145" i="5"/>
  <c r="X154" i="5"/>
  <c r="Y23" i="1"/>
  <c r="H28" i="1" s="1"/>
  <c r="I27" i="1" s="1"/>
  <c r="I39" i="5" l="1"/>
  <c r="I40" i="5" s="1"/>
  <c r="W46" i="5"/>
  <c r="X46" i="5"/>
  <c r="F47" i="5"/>
  <c r="AA47" i="5" s="1"/>
  <c r="D47" i="5"/>
  <c r="Y47" i="5" s="1"/>
  <c r="B47" i="5"/>
  <c r="C47" i="5"/>
  <c r="X47" i="5" s="1"/>
  <c r="E47" i="5"/>
  <c r="Z47" i="5" s="1"/>
  <c r="Y46" i="5"/>
  <c r="J39" i="5"/>
  <c r="AA41" i="1"/>
  <c r="AA42" i="1"/>
  <c r="X42" i="1"/>
  <c r="Z42" i="1"/>
  <c r="Y42" i="1"/>
  <c r="Z41" i="1"/>
  <c r="J39" i="1"/>
  <c r="X151" i="1"/>
  <c r="Y151" i="1" s="1"/>
  <c r="W147" i="5"/>
  <c r="W150" i="5" s="1"/>
  <c r="X150" i="5"/>
  <c r="J40" i="1"/>
  <c r="I41" i="5"/>
  <c r="J40" i="5"/>
  <c r="H41" i="1" l="1"/>
  <c r="I41" i="1" s="1"/>
  <c r="J41" i="1" s="1"/>
  <c r="E48" i="5"/>
  <c r="Z48" i="5" s="1"/>
  <c r="C48" i="5"/>
  <c r="X48" i="5" s="1"/>
  <c r="F48" i="5"/>
  <c r="AA48" i="5" s="1"/>
  <c r="D48" i="5"/>
  <c r="Y48" i="5" s="1"/>
  <c r="B48" i="5"/>
  <c r="W48" i="5" s="1"/>
  <c r="W47" i="5"/>
  <c r="H47" i="5" s="1"/>
  <c r="H46" i="5"/>
  <c r="H42" i="1"/>
  <c r="I42" i="1" s="1"/>
  <c r="AA43" i="1"/>
  <c r="X43" i="1"/>
  <c r="W43" i="1"/>
  <c r="Y43" i="1"/>
  <c r="Y46" i="1"/>
  <c r="Y150" i="5"/>
  <c r="I42" i="5"/>
  <c r="J41" i="5"/>
  <c r="H48" i="5" l="1"/>
  <c r="E49" i="5"/>
  <c r="C49" i="5"/>
  <c r="X49" i="5" s="1"/>
  <c r="F49" i="5"/>
  <c r="D49" i="5"/>
  <c r="Y49" i="5" s="1"/>
  <c r="B49" i="5"/>
  <c r="Z43" i="1"/>
  <c r="H43" i="1" s="1"/>
  <c r="I43" i="1" s="1"/>
  <c r="Z44" i="1"/>
  <c r="X44" i="1"/>
  <c r="W44" i="1"/>
  <c r="Y44" i="1"/>
  <c r="J42" i="1"/>
  <c r="I43" i="5"/>
  <c r="J42" i="5"/>
  <c r="AA49" i="5" l="1"/>
  <c r="W49" i="5"/>
  <c r="E50" i="5"/>
  <c r="Z50" i="5" s="1"/>
  <c r="C50" i="5"/>
  <c r="F50" i="5"/>
  <c r="AA50" i="5" s="1"/>
  <c r="D50" i="5"/>
  <c r="B50" i="5"/>
  <c r="Z49" i="5"/>
  <c r="Z45" i="1"/>
  <c r="AA45" i="1"/>
  <c r="X45" i="1"/>
  <c r="W45" i="1"/>
  <c r="Y45" i="1"/>
  <c r="AA44" i="1"/>
  <c r="H44" i="1" s="1"/>
  <c r="I44" i="1" s="1"/>
  <c r="I44" i="5"/>
  <c r="J43" i="5"/>
  <c r="J43" i="1"/>
  <c r="W50" i="5" l="1"/>
  <c r="X50" i="5"/>
  <c r="H49" i="5"/>
  <c r="Y50" i="5"/>
  <c r="E51" i="5"/>
  <c r="C51" i="5"/>
  <c r="X51" i="5" s="1"/>
  <c r="F51" i="5"/>
  <c r="AA51" i="5" s="1"/>
  <c r="D51" i="5"/>
  <c r="Y51" i="5" s="1"/>
  <c r="B51" i="5"/>
  <c r="W46" i="1"/>
  <c r="X46" i="1"/>
  <c r="H45" i="1"/>
  <c r="I45" i="1" s="1"/>
  <c r="J44" i="1"/>
  <c r="I45" i="5"/>
  <c r="J44" i="5"/>
  <c r="K44" i="5" s="1"/>
  <c r="E52" i="5" l="1"/>
  <c r="Z52" i="5" s="1"/>
  <c r="C52" i="5"/>
  <c r="X52" i="5" s="1"/>
  <c r="F52" i="5"/>
  <c r="AA52" i="5" s="1"/>
  <c r="D52" i="5"/>
  <c r="Y52" i="5" s="1"/>
  <c r="B52" i="5"/>
  <c r="W52" i="5" s="1"/>
  <c r="Z51" i="5"/>
  <c r="W51" i="5"/>
  <c r="H50" i="5"/>
  <c r="Z47" i="1"/>
  <c r="AA47" i="1"/>
  <c r="X47" i="1"/>
  <c r="Y47" i="1"/>
  <c r="AA46" i="1"/>
  <c r="Z46" i="1"/>
  <c r="D50" i="1"/>
  <c r="I46" i="5"/>
  <c r="J45" i="5"/>
  <c r="K45" i="5" s="1"/>
  <c r="J45" i="1"/>
  <c r="K45" i="1" s="1"/>
  <c r="H51" i="5" l="1"/>
  <c r="H52" i="5"/>
  <c r="E53" i="5"/>
  <c r="Z53" i="5" s="1"/>
  <c r="C53" i="5"/>
  <c r="X53" i="5" s="1"/>
  <c r="D53" i="5"/>
  <c r="Y53" i="5" s="1"/>
  <c r="B53" i="5"/>
  <c r="F53" i="5"/>
  <c r="AA53" i="5" s="1"/>
  <c r="H46" i="1"/>
  <c r="I46" i="1" s="1"/>
  <c r="H47" i="1"/>
  <c r="X48" i="1"/>
  <c r="W48" i="1"/>
  <c r="Y48" i="1"/>
  <c r="Y50" i="1"/>
  <c r="H50" i="1" s="1"/>
  <c r="D51" i="1"/>
  <c r="Y51" i="1" s="1"/>
  <c r="H51" i="1" s="1"/>
  <c r="I47" i="5"/>
  <c r="J46" i="5"/>
  <c r="K46" i="5" s="1"/>
  <c r="I47" i="1" l="1"/>
  <c r="J46" i="1"/>
  <c r="K46" i="1" s="1"/>
  <c r="W53" i="5"/>
  <c r="H53" i="5" s="1"/>
  <c r="F54" i="5"/>
  <c r="AA54" i="5" s="1"/>
  <c r="D54" i="5"/>
  <c r="Y54" i="5" s="1"/>
  <c r="B54" i="5"/>
  <c r="W54" i="5" s="1"/>
  <c r="E54" i="5"/>
  <c r="Z54" i="5" s="1"/>
  <c r="C54" i="5"/>
  <c r="X54" i="5" s="1"/>
  <c r="B52" i="1"/>
  <c r="C52" i="1"/>
  <c r="E52" i="1"/>
  <c r="Z52" i="1" s="1"/>
  <c r="F52" i="1"/>
  <c r="AA52" i="1" s="1"/>
  <c r="AA49" i="1"/>
  <c r="X49" i="1"/>
  <c r="W49" i="1"/>
  <c r="Z49" i="1"/>
  <c r="Y49" i="1"/>
  <c r="AA48" i="1"/>
  <c r="Z48" i="1"/>
  <c r="D52" i="1"/>
  <c r="Y52" i="1" s="1"/>
  <c r="I48" i="5"/>
  <c r="J47" i="5"/>
  <c r="K47" i="5" s="1"/>
  <c r="J47" i="1"/>
  <c r="K47" i="1" s="1"/>
  <c r="H54" i="5" l="1"/>
  <c r="F55" i="5"/>
  <c r="AA55" i="5" s="1"/>
  <c r="D55" i="5"/>
  <c r="Y55" i="5" s="1"/>
  <c r="B55" i="5"/>
  <c r="W55" i="5" s="1"/>
  <c r="E55" i="5"/>
  <c r="Z55" i="5" s="1"/>
  <c r="C55" i="5"/>
  <c r="X55" i="5" s="1"/>
  <c r="H48" i="1"/>
  <c r="I48" i="1" s="1"/>
  <c r="J48" i="1" s="1"/>
  <c r="K48" i="1" s="1"/>
  <c r="E53" i="1"/>
  <c r="Z53" i="1" s="1"/>
  <c r="F53" i="1"/>
  <c r="H49" i="1"/>
  <c r="C53" i="1"/>
  <c r="X53" i="1" s="1"/>
  <c r="B53" i="1"/>
  <c r="W53" i="1" s="1"/>
  <c r="W52" i="1"/>
  <c r="X52" i="1"/>
  <c r="D53" i="1"/>
  <c r="Y53" i="1" s="1"/>
  <c r="I49" i="5"/>
  <c r="J48" i="5"/>
  <c r="K48" i="5" s="1"/>
  <c r="I49" i="1" l="1"/>
  <c r="H55" i="5"/>
  <c r="F56" i="5"/>
  <c r="AA56" i="5" s="1"/>
  <c r="D56" i="5"/>
  <c r="Y56" i="5" s="1"/>
  <c r="B56" i="5"/>
  <c r="W56" i="5" s="1"/>
  <c r="E56" i="5"/>
  <c r="Z56" i="5" s="1"/>
  <c r="C56" i="5"/>
  <c r="X56" i="5" s="1"/>
  <c r="AA53" i="1"/>
  <c r="H53" i="1" s="1"/>
  <c r="E54" i="1"/>
  <c r="F54" i="1"/>
  <c r="AA54" i="1" s="1"/>
  <c r="H52" i="1"/>
  <c r="B54" i="1"/>
  <c r="W54" i="1" s="1"/>
  <c r="C54" i="1"/>
  <c r="D54" i="1"/>
  <c r="Y54" i="1" s="1"/>
  <c r="I50" i="5"/>
  <c r="J49" i="5"/>
  <c r="K49" i="5" s="1"/>
  <c r="I50" i="1"/>
  <c r="J49" i="1"/>
  <c r="K49" i="1" s="1"/>
  <c r="H56" i="5" l="1"/>
  <c r="F57" i="5"/>
  <c r="AA57" i="5" s="1"/>
  <c r="D57" i="5"/>
  <c r="Y57" i="5" s="1"/>
  <c r="B57" i="5"/>
  <c r="W57" i="5" s="1"/>
  <c r="E57" i="5"/>
  <c r="Z57" i="5" s="1"/>
  <c r="C57" i="5"/>
  <c r="X57" i="5" s="1"/>
  <c r="E55" i="1"/>
  <c r="Z55" i="1" s="1"/>
  <c r="F55" i="1"/>
  <c r="AA55" i="1" s="1"/>
  <c r="Z54" i="1"/>
  <c r="B55" i="1"/>
  <c r="C55" i="1"/>
  <c r="X55" i="1" s="1"/>
  <c r="X54" i="1"/>
  <c r="D55" i="1"/>
  <c r="Y55" i="1" s="1"/>
  <c r="I51" i="1"/>
  <c r="J50" i="1"/>
  <c r="K50" i="1" s="1"/>
  <c r="I51" i="5"/>
  <c r="J50" i="5"/>
  <c r="K50" i="5" s="1"/>
  <c r="H57" i="5" l="1"/>
  <c r="F58" i="5"/>
  <c r="AA58" i="5" s="1"/>
  <c r="D58" i="5"/>
  <c r="Y58" i="5" s="1"/>
  <c r="B58" i="5"/>
  <c r="W58" i="5" s="1"/>
  <c r="E58" i="5"/>
  <c r="Z58" i="5" s="1"/>
  <c r="C58" i="5"/>
  <c r="X58" i="5" s="1"/>
  <c r="H54" i="1"/>
  <c r="E56" i="1"/>
  <c r="F56" i="1"/>
  <c r="B56" i="1"/>
  <c r="W56" i="1" s="1"/>
  <c r="C56" i="1"/>
  <c r="W55" i="1"/>
  <c r="H55" i="1" s="1"/>
  <c r="Y56" i="1"/>
  <c r="I52" i="5"/>
  <c r="J51" i="5"/>
  <c r="K51" i="5" s="1"/>
  <c r="I52" i="1"/>
  <c r="J51" i="1"/>
  <c r="K51" i="1" s="1"/>
  <c r="F59" i="5" l="1"/>
  <c r="AA59" i="5" s="1"/>
  <c r="D59" i="5"/>
  <c r="Y59" i="5" s="1"/>
  <c r="B59" i="5"/>
  <c r="W59" i="5" s="1"/>
  <c r="C59" i="5"/>
  <c r="X59" i="5" s="1"/>
  <c r="E59" i="5"/>
  <c r="Z59" i="5" s="1"/>
  <c r="H58" i="5"/>
  <c r="AA56" i="1"/>
  <c r="E57" i="1"/>
  <c r="Z57" i="1" s="1"/>
  <c r="F57" i="1"/>
  <c r="AA57" i="1" s="1"/>
  <c r="Z56" i="1"/>
  <c r="B57" i="1"/>
  <c r="C57" i="1"/>
  <c r="X57" i="1" s="1"/>
  <c r="X56" i="1"/>
  <c r="Y57" i="1"/>
  <c r="I53" i="1"/>
  <c r="J52" i="1"/>
  <c r="K52" i="1" s="1"/>
  <c r="I53" i="5"/>
  <c r="J52" i="5"/>
  <c r="K52" i="5" s="1"/>
  <c r="H56" i="1" l="1"/>
  <c r="H59" i="5"/>
  <c r="E60" i="5"/>
  <c r="Z60" i="5" s="1"/>
  <c r="C60" i="5"/>
  <c r="X60" i="5" s="1"/>
  <c r="F60" i="5"/>
  <c r="AA60" i="5" s="1"/>
  <c r="D60" i="5"/>
  <c r="Y60" i="5" s="1"/>
  <c r="B60" i="5"/>
  <c r="W60" i="5" s="1"/>
  <c r="F58" i="1"/>
  <c r="AA58" i="1" s="1"/>
  <c r="E58" i="1"/>
  <c r="B58" i="1"/>
  <c r="W58" i="1" s="1"/>
  <c r="C58" i="1"/>
  <c r="W57" i="1"/>
  <c r="H57" i="1" s="1"/>
  <c r="D58" i="1"/>
  <c r="Y58" i="1" s="1"/>
  <c r="I54" i="5"/>
  <c r="J53" i="5"/>
  <c r="K53" i="5" s="1"/>
  <c r="I54" i="1"/>
  <c r="J53" i="1"/>
  <c r="K53" i="1" s="1"/>
  <c r="H60" i="5" l="1"/>
  <c r="E61" i="5"/>
  <c r="Z61" i="5" s="1"/>
  <c r="C61" i="5"/>
  <c r="X61" i="5" s="1"/>
  <c r="F61" i="5"/>
  <c r="AA61" i="5" s="1"/>
  <c r="D61" i="5"/>
  <c r="Y61" i="5" s="1"/>
  <c r="B61" i="5"/>
  <c r="W61" i="5" s="1"/>
  <c r="F59" i="1"/>
  <c r="AA59" i="1" s="1"/>
  <c r="E59" i="1"/>
  <c r="Z59" i="1" s="1"/>
  <c r="Z58" i="1"/>
  <c r="X58" i="1"/>
  <c r="B59" i="1"/>
  <c r="C59" i="1"/>
  <c r="X59" i="1" s="1"/>
  <c r="D59" i="1"/>
  <c r="Y59" i="1" s="1"/>
  <c r="I55" i="1"/>
  <c r="J54" i="1"/>
  <c r="K54" i="1" s="1"/>
  <c r="I55" i="5"/>
  <c r="J54" i="5"/>
  <c r="K54" i="5" s="1"/>
  <c r="H61" i="5" l="1"/>
  <c r="E62" i="5"/>
  <c r="Z62" i="5" s="1"/>
  <c r="C62" i="5"/>
  <c r="X62" i="5" s="1"/>
  <c r="F62" i="5"/>
  <c r="AA62" i="5" s="1"/>
  <c r="D62" i="5"/>
  <c r="Y62" i="5" s="1"/>
  <c r="B62" i="5"/>
  <c r="W62" i="5" s="1"/>
  <c r="H58" i="1"/>
  <c r="F60" i="1"/>
  <c r="AA60" i="1" s="1"/>
  <c r="E60" i="1"/>
  <c r="C60" i="1"/>
  <c r="X60" i="1" s="1"/>
  <c r="B60" i="1"/>
  <c r="W60" i="1" s="1"/>
  <c r="W59" i="1"/>
  <c r="H59" i="1" s="1"/>
  <c r="D60" i="1"/>
  <c r="Y60" i="1" s="1"/>
  <c r="I56" i="5"/>
  <c r="J55" i="5"/>
  <c r="K55" i="5" s="1"/>
  <c r="I56" i="1"/>
  <c r="J55" i="1"/>
  <c r="K55" i="1" s="1"/>
  <c r="H62" i="5" l="1"/>
  <c r="E63" i="5"/>
  <c r="Z63" i="5" s="1"/>
  <c r="C63" i="5"/>
  <c r="X63" i="5" s="1"/>
  <c r="F63" i="5"/>
  <c r="AA63" i="5" s="1"/>
  <c r="D63" i="5"/>
  <c r="Y63" i="5" s="1"/>
  <c r="B63" i="5"/>
  <c r="W63" i="5" s="1"/>
  <c r="Z60" i="1"/>
  <c r="F61" i="1"/>
  <c r="AA61" i="1" s="1"/>
  <c r="E61" i="1"/>
  <c r="Z61" i="1" s="1"/>
  <c r="H60" i="1"/>
  <c r="C61" i="1"/>
  <c r="X61" i="1" s="1"/>
  <c r="B61" i="1"/>
  <c r="W61" i="1" s="1"/>
  <c r="D61" i="1"/>
  <c r="Y61" i="1" s="1"/>
  <c r="J56" i="1"/>
  <c r="K56" i="1" s="1"/>
  <c r="I57" i="1"/>
  <c r="I57" i="5"/>
  <c r="J56" i="5"/>
  <c r="K56" i="5" s="1"/>
  <c r="H63" i="5" l="1"/>
  <c r="E64" i="5"/>
  <c r="Z64" i="5" s="1"/>
  <c r="C64" i="5"/>
  <c r="X64" i="5" s="1"/>
  <c r="F64" i="5"/>
  <c r="AA64" i="5" s="1"/>
  <c r="D64" i="5"/>
  <c r="Y64" i="5" s="1"/>
  <c r="B64" i="5"/>
  <c r="W64" i="5" s="1"/>
  <c r="F62" i="1"/>
  <c r="AA62" i="1" s="1"/>
  <c r="E62" i="1"/>
  <c r="Z62" i="1" s="1"/>
  <c r="H61" i="1"/>
  <c r="C62" i="1"/>
  <c r="X62" i="1" s="1"/>
  <c r="B62" i="1"/>
  <c r="W62" i="1" s="1"/>
  <c r="D62" i="1"/>
  <c r="Y62" i="1" s="1"/>
  <c r="I58" i="5"/>
  <c r="J57" i="5"/>
  <c r="K57" i="5" s="1"/>
  <c r="I58" i="1"/>
  <c r="J57" i="1"/>
  <c r="K57" i="1" s="1"/>
  <c r="H64" i="5" l="1"/>
  <c r="E65" i="5"/>
  <c r="Z65" i="5" s="1"/>
  <c r="C65" i="5"/>
  <c r="X65" i="5" s="1"/>
  <c r="B65" i="5"/>
  <c r="W65" i="5" s="1"/>
  <c r="D65" i="5"/>
  <c r="Y65" i="5" s="1"/>
  <c r="F65" i="5"/>
  <c r="AA65" i="5" s="1"/>
  <c r="E63" i="1"/>
  <c r="Z63" i="1" s="1"/>
  <c r="F63" i="1"/>
  <c r="AA63" i="1" s="1"/>
  <c r="H62" i="1"/>
  <c r="C63" i="1"/>
  <c r="X63" i="1" s="1"/>
  <c r="B63" i="1"/>
  <c r="W63" i="1" s="1"/>
  <c r="D63" i="1"/>
  <c r="Y63" i="1" s="1"/>
  <c r="I59" i="1"/>
  <c r="J58" i="1"/>
  <c r="K58" i="1" s="1"/>
  <c r="I59" i="5"/>
  <c r="J58" i="5"/>
  <c r="K58" i="5" s="1"/>
  <c r="H65" i="5" l="1"/>
  <c r="F66" i="5"/>
  <c r="AA66" i="5" s="1"/>
  <c r="D66" i="5"/>
  <c r="Y66" i="5" s="1"/>
  <c r="B66" i="5"/>
  <c r="W66" i="5" s="1"/>
  <c r="E66" i="5"/>
  <c r="Z66" i="5" s="1"/>
  <c r="C66" i="5"/>
  <c r="X66" i="5" s="1"/>
  <c r="E64" i="1"/>
  <c r="Z64" i="1" s="1"/>
  <c r="F64" i="1"/>
  <c r="AA64" i="1" s="1"/>
  <c r="H63" i="1"/>
  <c r="C64" i="1"/>
  <c r="X64" i="1" s="1"/>
  <c r="B64" i="1"/>
  <c r="W64" i="1" s="1"/>
  <c r="Y64" i="1"/>
  <c r="I60" i="5"/>
  <c r="J59" i="5"/>
  <c r="K59" i="5" s="1"/>
  <c r="I60" i="1"/>
  <c r="J59" i="1"/>
  <c r="K59" i="1" s="1"/>
  <c r="F67" i="5" l="1"/>
  <c r="AA67" i="5" s="1"/>
  <c r="D67" i="5"/>
  <c r="Y67" i="5" s="1"/>
  <c r="B67" i="5"/>
  <c r="W67" i="5" s="1"/>
  <c r="E67" i="5"/>
  <c r="Z67" i="5" s="1"/>
  <c r="C67" i="5"/>
  <c r="X67" i="5" s="1"/>
  <c r="H66" i="5"/>
  <c r="E65" i="1"/>
  <c r="Z65" i="1" s="1"/>
  <c r="F65" i="1"/>
  <c r="AA65" i="1" s="1"/>
  <c r="H64" i="1"/>
  <c r="C65" i="1"/>
  <c r="X65" i="1" s="1"/>
  <c r="B65" i="1"/>
  <c r="W65" i="1" s="1"/>
  <c r="D65" i="1"/>
  <c r="Y65" i="1" s="1"/>
  <c r="I61" i="1"/>
  <c r="J60" i="1"/>
  <c r="K60" i="1" s="1"/>
  <c r="I61" i="5"/>
  <c r="J60" i="5"/>
  <c r="K60" i="5" s="1"/>
  <c r="H67" i="5" l="1"/>
  <c r="F68" i="5"/>
  <c r="AA68" i="5" s="1"/>
  <c r="D68" i="5"/>
  <c r="Y68" i="5" s="1"/>
  <c r="B68" i="5"/>
  <c r="W68" i="5" s="1"/>
  <c r="E68" i="5"/>
  <c r="Z68" i="5" s="1"/>
  <c r="C68" i="5"/>
  <c r="X68" i="5" s="1"/>
  <c r="E66" i="1"/>
  <c r="Z66" i="1" s="1"/>
  <c r="F66" i="1"/>
  <c r="AA66" i="1" s="1"/>
  <c r="H65" i="1"/>
  <c r="C66" i="1"/>
  <c r="X66" i="1" s="1"/>
  <c r="B66" i="1"/>
  <c r="W66" i="1" s="1"/>
  <c r="D66" i="1"/>
  <c r="Y66" i="1" s="1"/>
  <c r="I62" i="5"/>
  <c r="J61" i="5"/>
  <c r="K61" i="5" s="1"/>
  <c r="I62" i="1"/>
  <c r="J61" i="1"/>
  <c r="K61" i="1" s="1"/>
  <c r="H68" i="5" l="1"/>
  <c r="F69" i="5"/>
  <c r="AA69" i="5" s="1"/>
  <c r="D69" i="5"/>
  <c r="Y69" i="5" s="1"/>
  <c r="B69" i="5"/>
  <c r="W69" i="5" s="1"/>
  <c r="E69" i="5"/>
  <c r="Z69" i="5" s="1"/>
  <c r="C69" i="5"/>
  <c r="X69" i="5" s="1"/>
  <c r="E67" i="1"/>
  <c r="Z67" i="1" s="1"/>
  <c r="F67" i="1"/>
  <c r="AA67" i="1" s="1"/>
  <c r="H66" i="1"/>
  <c r="B67" i="1"/>
  <c r="W67" i="1" s="1"/>
  <c r="C67" i="1"/>
  <c r="X67" i="1" s="1"/>
  <c r="D67" i="1"/>
  <c r="Y67" i="1" s="1"/>
  <c r="I63" i="1"/>
  <c r="J62" i="1"/>
  <c r="K62" i="1" s="1"/>
  <c r="I63" i="5"/>
  <c r="J62" i="5"/>
  <c r="K62" i="5" s="1"/>
  <c r="H69" i="5" l="1"/>
  <c r="F70" i="5"/>
  <c r="AA70" i="5" s="1"/>
  <c r="D70" i="5"/>
  <c r="Y70" i="5" s="1"/>
  <c r="B70" i="5"/>
  <c r="W70" i="5" s="1"/>
  <c r="E70" i="5"/>
  <c r="Z70" i="5" s="1"/>
  <c r="C70" i="5"/>
  <c r="X70" i="5" s="1"/>
  <c r="E68" i="1"/>
  <c r="Z68" i="1" s="1"/>
  <c r="F68" i="1"/>
  <c r="AA68" i="1" s="1"/>
  <c r="H67" i="1"/>
  <c r="B68" i="1"/>
  <c r="W68" i="1" s="1"/>
  <c r="C68" i="1"/>
  <c r="X68" i="1" s="1"/>
  <c r="D68" i="1"/>
  <c r="Y68" i="1" s="1"/>
  <c r="I64" i="5"/>
  <c r="J63" i="5"/>
  <c r="K63" i="5" s="1"/>
  <c r="J63" i="1"/>
  <c r="K63" i="1" s="1"/>
  <c r="I64" i="1"/>
  <c r="F71" i="5" l="1"/>
  <c r="AA71" i="5" s="1"/>
  <c r="D71" i="5"/>
  <c r="Y71" i="5" s="1"/>
  <c r="B71" i="5"/>
  <c r="W71" i="5" s="1"/>
  <c r="C71" i="5"/>
  <c r="X71" i="5" s="1"/>
  <c r="E71" i="5"/>
  <c r="Z71" i="5" s="1"/>
  <c r="H70" i="5"/>
  <c r="F69" i="1"/>
  <c r="AA69" i="1" s="1"/>
  <c r="E69" i="1"/>
  <c r="Z69" i="1" s="1"/>
  <c r="H68" i="1"/>
  <c r="B69" i="1"/>
  <c r="W69" i="1" s="1"/>
  <c r="C69" i="1"/>
  <c r="X69" i="1" s="1"/>
  <c r="D69" i="1"/>
  <c r="Y69" i="1" s="1"/>
  <c r="I65" i="1"/>
  <c r="J64" i="1"/>
  <c r="K64" i="1" s="1"/>
  <c r="I65" i="5"/>
  <c r="J64" i="5"/>
  <c r="K64" i="5" s="1"/>
  <c r="H71" i="5" l="1"/>
  <c r="E72" i="5"/>
  <c r="Z72" i="5" s="1"/>
  <c r="C72" i="5"/>
  <c r="X72" i="5" s="1"/>
  <c r="F72" i="5"/>
  <c r="AA72" i="5" s="1"/>
  <c r="D72" i="5"/>
  <c r="Y72" i="5" s="1"/>
  <c r="B72" i="5"/>
  <c r="W72" i="5" s="1"/>
  <c r="E70" i="1"/>
  <c r="Z70" i="1" s="1"/>
  <c r="F70" i="1"/>
  <c r="AA70" i="1" s="1"/>
  <c r="H69" i="1"/>
  <c r="B70" i="1"/>
  <c r="W70" i="1" s="1"/>
  <c r="C70" i="1"/>
  <c r="X70" i="1" s="1"/>
  <c r="D70" i="1"/>
  <c r="Y70" i="1" s="1"/>
  <c r="I66" i="5"/>
  <c r="J65" i="5"/>
  <c r="K65" i="5" s="1"/>
  <c r="I66" i="1"/>
  <c r="J65" i="1"/>
  <c r="K65" i="1" s="1"/>
  <c r="H72" i="5" l="1"/>
  <c r="E73" i="5"/>
  <c r="Z73" i="5" s="1"/>
  <c r="C73" i="5"/>
  <c r="X73" i="5" s="1"/>
  <c r="F73" i="5"/>
  <c r="AA73" i="5" s="1"/>
  <c r="D73" i="5"/>
  <c r="Y73" i="5" s="1"/>
  <c r="B73" i="5"/>
  <c r="W73" i="5" s="1"/>
  <c r="F71" i="1"/>
  <c r="AA71" i="1" s="1"/>
  <c r="E71" i="1"/>
  <c r="Z71" i="1" s="1"/>
  <c r="H70" i="1"/>
  <c r="B71" i="1"/>
  <c r="W71" i="1" s="1"/>
  <c r="C71" i="1"/>
  <c r="X71" i="1" s="1"/>
  <c r="D71" i="1"/>
  <c r="Y71" i="1" s="1"/>
  <c r="I67" i="1"/>
  <c r="J66" i="1"/>
  <c r="K66" i="1" s="1"/>
  <c r="I67" i="5"/>
  <c r="J66" i="5"/>
  <c r="K66" i="5" s="1"/>
  <c r="H73" i="5" l="1"/>
  <c r="E74" i="5"/>
  <c r="Z74" i="5" s="1"/>
  <c r="C74" i="5"/>
  <c r="X74" i="5" s="1"/>
  <c r="F74" i="5"/>
  <c r="AA74" i="5" s="1"/>
  <c r="D74" i="5"/>
  <c r="Y74" i="5" s="1"/>
  <c r="B74" i="5"/>
  <c r="W74" i="5" s="1"/>
  <c r="F72" i="1"/>
  <c r="AA72" i="1" s="1"/>
  <c r="E72" i="1"/>
  <c r="Z72" i="1" s="1"/>
  <c r="H71" i="1"/>
  <c r="B72" i="1"/>
  <c r="W72" i="1" s="1"/>
  <c r="C72" i="1"/>
  <c r="X72" i="1" s="1"/>
  <c r="D72" i="1"/>
  <c r="Y72" i="1" s="1"/>
  <c r="I68" i="5"/>
  <c r="J67" i="5"/>
  <c r="K67" i="5" s="1"/>
  <c r="I68" i="1"/>
  <c r="J67" i="1"/>
  <c r="K67" i="1" s="1"/>
  <c r="H74" i="5" l="1"/>
  <c r="E75" i="5"/>
  <c r="Z75" i="5" s="1"/>
  <c r="C75" i="5"/>
  <c r="X75" i="5" s="1"/>
  <c r="F75" i="5"/>
  <c r="AA75" i="5" s="1"/>
  <c r="D75" i="5"/>
  <c r="Y75" i="5" s="1"/>
  <c r="B75" i="5"/>
  <c r="W75" i="5" s="1"/>
  <c r="F73" i="1"/>
  <c r="AA73" i="1" s="1"/>
  <c r="E73" i="1"/>
  <c r="Z73" i="1" s="1"/>
  <c r="H72" i="1"/>
  <c r="C73" i="1"/>
  <c r="X73" i="1" s="1"/>
  <c r="B73" i="1"/>
  <c r="W73" i="1" s="1"/>
  <c r="D73" i="1"/>
  <c r="Y73" i="1" s="1"/>
  <c r="I69" i="1"/>
  <c r="J68" i="1"/>
  <c r="K68" i="1" s="1"/>
  <c r="I69" i="5"/>
  <c r="J68" i="5"/>
  <c r="K68" i="5" s="1"/>
  <c r="H75" i="5" l="1"/>
  <c r="E76" i="5"/>
  <c r="Z76" i="5" s="1"/>
  <c r="C76" i="5"/>
  <c r="X76" i="5" s="1"/>
  <c r="F76" i="5"/>
  <c r="AA76" i="5" s="1"/>
  <c r="D76" i="5"/>
  <c r="Y76" i="5" s="1"/>
  <c r="B76" i="5"/>
  <c r="W76" i="5" s="1"/>
  <c r="E74" i="1"/>
  <c r="Z74" i="1" s="1"/>
  <c r="F74" i="1"/>
  <c r="AA74" i="1" s="1"/>
  <c r="H73" i="1"/>
  <c r="C74" i="1"/>
  <c r="X74" i="1" s="1"/>
  <c r="B74" i="1"/>
  <c r="W74" i="1" s="1"/>
  <c r="Y74" i="1"/>
  <c r="I70" i="5"/>
  <c r="J69" i="5"/>
  <c r="K69" i="5" s="1"/>
  <c r="I70" i="1"/>
  <c r="J69" i="1"/>
  <c r="K69" i="1" s="1"/>
  <c r="H76" i="5" l="1"/>
  <c r="E77" i="5"/>
  <c r="Z77" i="5" s="1"/>
  <c r="C77" i="5"/>
  <c r="X77" i="5" s="1"/>
  <c r="F77" i="5"/>
  <c r="AA77" i="5" s="1"/>
  <c r="D77" i="5"/>
  <c r="Y77" i="5" s="1"/>
  <c r="B77" i="5"/>
  <c r="W77" i="5" s="1"/>
  <c r="E75" i="1"/>
  <c r="Z75" i="1" s="1"/>
  <c r="F75" i="1"/>
  <c r="AA75" i="1" s="1"/>
  <c r="H74" i="1"/>
  <c r="C75" i="1"/>
  <c r="X75" i="1" s="1"/>
  <c r="B75" i="1"/>
  <c r="W75" i="1" s="1"/>
  <c r="D75" i="1"/>
  <c r="Y75" i="1" s="1"/>
  <c r="J70" i="1"/>
  <c r="K70" i="1" s="1"/>
  <c r="I71" i="1"/>
  <c r="J70" i="5"/>
  <c r="K70" i="5" s="1"/>
  <c r="I71" i="5"/>
  <c r="H77" i="5" l="1"/>
  <c r="F78" i="5"/>
  <c r="AA78" i="5" s="1"/>
  <c r="D78" i="5"/>
  <c r="Y78" i="5" s="1"/>
  <c r="B78" i="5"/>
  <c r="W78" i="5" s="1"/>
  <c r="E78" i="5"/>
  <c r="Z78" i="5" s="1"/>
  <c r="C78" i="5"/>
  <c r="X78" i="5" s="1"/>
  <c r="E76" i="1"/>
  <c r="Z76" i="1" s="1"/>
  <c r="F76" i="1"/>
  <c r="AA76" i="1" s="1"/>
  <c r="H75" i="1"/>
  <c r="C76" i="1"/>
  <c r="X76" i="1" s="1"/>
  <c r="B76" i="1"/>
  <c r="W76" i="1" s="1"/>
  <c r="D76" i="1"/>
  <c r="Y76" i="1" s="1"/>
  <c r="I72" i="5"/>
  <c r="J71" i="5"/>
  <c r="K71" i="5" s="1"/>
  <c r="I72" i="1"/>
  <c r="J71" i="1"/>
  <c r="K71" i="1" s="1"/>
  <c r="H78" i="5" l="1"/>
  <c r="F79" i="5"/>
  <c r="AA79" i="5" s="1"/>
  <c r="D79" i="5"/>
  <c r="Y79" i="5" s="1"/>
  <c r="B79" i="5"/>
  <c r="W79" i="5" s="1"/>
  <c r="E79" i="5"/>
  <c r="Z79" i="5" s="1"/>
  <c r="C79" i="5"/>
  <c r="X79" i="5" s="1"/>
  <c r="E77" i="1"/>
  <c r="Z77" i="1" s="1"/>
  <c r="F77" i="1"/>
  <c r="AA77" i="1" s="1"/>
  <c r="H76" i="1"/>
  <c r="C77" i="1"/>
  <c r="X77" i="1" s="1"/>
  <c r="B77" i="1"/>
  <c r="W77" i="1" s="1"/>
  <c r="D77" i="1"/>
  <c r="Y77" i="1" s="1"/>
  <c r="I73" i="1"/>
  <c r="J72" i="1"/>
  <c r="K72" i="1" s="1"/>
  <c r="I73" i="5"/>
  <c r="J72" i="5"/>
  <c r="K72" i="5" s="1"/>
  <c r="H79" i="5" l="1"/>
  <c r="F80" i="5"/>
  <c r="AA80" i="5" s="1"/>
  <c r="D80" i="5"/>
  <c r="Y80" i="5" s="1"/>
  <c r="B80" i="5"/>
  <c r="W80" i="5" s="1"/>
  <c r="E80" i="5"/>
  <c r="Z80" i="5" s="1"/>
  <c r="C80" i="5"/>
  <c r="X80" i="5" s="1"/>
  <c r="E78" i="1"/>
  <c r="Z78" i="1" s="1"/>
  <c r="F78" i="1"/>
  <c r="AA78" i="1" s="1"/>
  <c r="H77" i="1"/>
  <c r="C78" i="1"/>
  <c r="X78" i="1" s="1"/>
  <c r="B78" i="1"/>
  <c r="W78" i="1" s="1"/>
  <c r="D78" i="1"/>
  <c r="Y78" i="1" s="1"/>
  <c r="I74" i="5"/>
  <c r="J73" i="5"/>
  <c r="K73" i="5" s="1"/>
  <c r="I74" i="1"/>
  <c r="J73" i="1"/>
  <c r="K73" i="1" s="1"/>
  <c r="F81" i="5" l="1"/>
  <c r="AA81" i="5" s="1"/>
  <c r="D81" i="5"/>
  <c r="Y81" i="5" s="1"/>
  <c r="B81" i="5"/>
  <c r="W81" i="5" s="1"/>
  <c r="E81" i="5"/>
  <c r="Z81" i="5" s="1"/>
  <c r="C81" i="5"/>
  <c r="X81" i="5" s="1"/>
  <c r="H80" i="5"/>
  <c r="E79" i="1"/>
  <c r="Z79" i="1" s="1"/>
  <c r="F79" i="1"/>
  <c r="AA79" i="1" s="1"/>
  <c r="H78" i="1"/>
  <c r="B79" i="1"/>
  <c r="W79" i="1" s="1"/>
  <c r="C79" i="1"/>
  <c r="X79" i="1" s="1"/>
  <c r="D79" i="1"/>
  <c r="Y79" i="1" s="1"/>
  <c r="I75" i="1"/>
  <c r="J74" i="1"/>
  <c r="K74" i="1" s="1"/>
  <c r="I75" i="5"/>
  <c r="J74" i="5"/>
  <c r="K74" i="5" s="1"/>
  <c r="H81" i="5" l="1"/>
  <c r="F82" i="5"/>
  <c r="AA82" i="5" s="1"/>
  <c r="D82" i="5"/>
  <c r="Y82" i="5" s="1"/>
  <c r="B82" i="5"/>
  <c r="W82" i="5" s="1"/>
  <c r="E82" i="5"/>
  <c r="Z82" i="5" s="1"/>
  <c r="C82" i="5"/>
  <c r="X82" i="5" s="1"/>
  <c r="E80" i="1"/>
  <c r="Z80" i="1" s="1"/>
  <c r="F80" i="1"/>
  <c r="AA80" i="1" s="1"/>
  <c r="H79" i="1"/>
  <c r="B80" i="1"/>
  <c r="W80" i="1" s="1"/>
  <c r="C80" i="1"/>
  <c r="X80" i="1" s="1"/>
  <c r="D80" i="1"/>
  <c r="Y80" i="1" s="1"/>
  <c r="I76" i="5"/>
  <c r="J75" i="5"/>
  <c r="K75" i="5" s="1"/>
  <c r="I76" i="1"/>
  <c r="J75" i="1"/>
  <c r="K75" i="1" s="1"/>
  <c r="H82" i="5" l="1"/>
  <c r="F83" i="5"/>
  <c r="AA83" i="5" s="1"/>
  <c r="D83" i="5"/>
  <c r="Y83" i="5" s="1"/>
  <c r="B83" i="5"/>
  <c r="W83" i="5" s="1"/>
  <c r="C83" i="5"/>
  <c r="X83" i="5" s="1"/>
  <c r="E83" i="5"/>
  <c r="Z83" i="5" s="1"/>
  <c r="F81" i="1"/>
  <c r="AA81" i="1" s="1"/>
  <c r="E81" i="1"/>
  <c r="Z81" i="1" s="1"/>
  <c r="H80" i="1"/>
  <c r="B81" i="1"/>
  <c r="W81" i="1" s="1"/>
  <c r="C81" i="1"/>
  <c r="X81" i="1" s="1"/>
  <c r="D81" i="1"/>
  <c r="Y81" i="1" s="1"/>
  <c r="I77" i="1"/>
  <c r="J76" i="1"/>
  <c r="K76" i="1" s="1"/>
  <c r="I77" i="5"/>
  <c r="J76" i="5"/>
  <c r="K76" i="5" s="1"/>
  <c r="E84" i="5" l="1"/>
  <c r="Z84" i="5" s="1"/>
  <c r="C84" i="5"/>
  <c r="X84" i="5" s="1"/>
  <c r="F84" i="5"/>
  <c r="AA84" i="5" s="1"/>
  <c r="D84" i="5"/>
  <c r="Y84" i="5" s="1"/>
  <c r="B84" i="5"/>
  <c r="W84" i="5" s="1"/>
  <c r="H83" i="5"/>
  <c r="F82" i="1"/>
  <c r="AA82" i="1" s="1"/>
  <c r="E82" i="1"/>
  <c r="Z82" i="1" s="1"/>
  <c r="H81" i="1"/>
  <c r="B82" i="1"/>
  <c r="W82" i="1" s="1"/>
  <c r="C82" i="1"/>
  <c r="X82" i="1" s="1"/>
  <c r="D82" i="1"/>
  <c r="Y82" i="1" s="1"/>
  <c r="I78" i="5"/>
  <c r="J77" i="5"/>
  <c r="K77" i="5" s="1"/>
  <c r="I78" i="1"/>
  <c r="J77" i="1"/>
  <c r="K77" i="1" s="1"/>
  <c r="H84" i="5" l="1"/>
  <c r="E85" i="5"/>
  <c r="Z85" i="5" s="1"/>
  <c r="C85" i="5"/>
  <c r="X85" i="5" s="1"/>
  <c r="F85" i="5"/>
  <c r="AA85" i="5" s="1"/>
  <c r="D85" i="5"/>
  <c r="Y85" i="5" s="1"/>
  <c r="B85" i="5"/>
  <c r="W85" i="5" s="1"/>
  <c r="F83" i="1"/>
  <c r="AA83" i="1" s="1"/>
  <c r="E83" i="1"/>
  <c r="Z83" i="1" s="1"/>
  <c r="H82" i="1"/>
  <c r="C83" i="1"/>
  <c r="X83" i="1" s="1"/>
  <c r="B83" i="1"/>
  <c r="W83" i="1" s="1"/>
  <c r="D83" i="1"/>
  <c r="Y83" i="1" s="1"/>
  <c r="I79" i="1"/>
  <c r="J78" i="1"/>
  <c r="K78" i="1" s="1"/>
  <c r="I79" i="5"/>
  <c r="J78" i="5"/>
  <c r="K78" i="5" s="1"/>
  <c r="H85" i="5" l="1"/>
  <c r="E86" i="5"/>
  <c r="Z86" i="5" s="1"/>
  <c r="C86" i="5"/>
  <c r="X86" i="5" s="1"/>
  <c r="F86" i="5"/>
  <c r="AA86" i="5" s="1"/>
  <c r="D86" i="5"/>
  <c r="Y86" i="5" s="1"/>
  <c r="B86" i="5"/>
  <c r="W86" i="5" s="1"/>
  <c r="F84" i="1"/>
  <c r="AA84" i="1" s="1"/>
  <c r="E84" i="1"/>
  <c r="Z84" i="1" s="1"/>
  <c r="H83" i="1"/>
  <c r="C84" i="1"/>
  <c r="X84" i="1" s="1"/>
  <c r="B84" i="1"/>
  <c r="W84" i="1" s="1"/>
  <c r="D84" i="1"/>
  <c r="Y84" i="1" s="1"/>
  <c r="I80" i="5"/>
  <c r="J79" i="5"/>
  <c r="K79" i="5" s="1"/>
  <c r="I80" i="1"/>
  <c r="J79" i="1"/>
  <c r="K79" i="1" s="1"/>
  <c r="H86" i="5" l="1"/>
  <c r="E87" i="5"/>
  <c r="Z87" i="5" s="1"/>
  <c r="C87" i="5"/>
  <c r="X87" i="5" s="1"/>
  <c r="F87" i="5"/>
  <c r="AA87" i="5" s="1"/>
  <c r="D87" i="5"/>
  <c r="Y87" i="5" s="1"/>
  <c r="B87" i="5"/>
  <c r="W87" i="5" s="1"/>
  <c r="E85" i="1"/>
  <c r="Z85" i="1" s="1"/>
  <c r="F85" i="1"/>
  <c r="AA85" i="1" s="1"/>
  <c r="H84" i="1"/>
  <c r="C85" i="1"/>
  <c r="X85" i="1" s="1"/>
  <c r="B85" i="1"/>
  <c r="W85" i="1" s="1"/>
  <c r="D85" i="1"/>
  <c r="Y85" i="1" s="1"/>
  <c r="I81" i="1"/>
  <c r="J80" i="1"/>
  <c r="K80" i="1" s="1"/>
  <c r="I81" i="5"/>
  <c r="J80" i="5"/>
  <c r="K80" i="5" s="1"/>
  <c r="H87" i="5" l="1"/>
  <c r="E88" i="5"/>
  <c r="Z88" i="5" s="1"/>
  <c r="C88" i="5"/>
  <c r="X88" i="5" s="1"/>
  <c r="F88" i="5"/>
  <c r="AA88" i="5" s="1"/>
  <c r="D88" i="5"/>
  <c r="Y88" i="5" s="1"/>
  <c r="B88" i="5"/>
  <c r="W88" i="5" s="1"/>
  <c r="E86" i="1"/>
  <c r="Z86" i="1" s="1"/>
  <c r="F86" i="1"/>
  <c r="AA86" i="1" s="1"/>
  <c r="H85" i="1"/>
  <c r="C86" i="1"/>
  <c r="X86" i="1" s="1"/>
  <c r="B86" i="1"/>
  <c r="W86" i="1" s="1"/>
  <c r="D86" i="1"/>
  <c r="Y86" i="1" s="1"/>
  <c r="I82" i="5"/>
  <c r="J81" i="5"/>
  <c r="K81" i="5" s="1"/>
  <c r="I82" i="1"/>
  <c r="J81" i="1"/>
  <c r="K81" i="1" s="1"/>
  <c r="H88" i="5" l="1"/>
  <c r="E89" i="5"/>
  <c r="Z89" i="5" s="1"/>
  <c r="C89" i="5"/>
  <c r="X89" i="5" s="1"/>
  <c r="B89" i="5"/>
  <c r="W89" i="5" s="1"/>
  <c r="F89" i="5"/>
  <c r="AA89" i="5" s="1"/>
  <c r="D89" i="5"/>
  <c r="Y89" i="5" s="1"/>
  <c r="E87" i="1"/>
  <c r="Z87" i="1" s="1"/>
  <c r="F87" i="1"/>
  <c r="AA87" i="1" s="1"/>
  <c r="H86" i="1"/>
  <c r="C87" i="1"/>
  <c r="X87" i="1" s="1"/>
  <c r="B87" i="1"/>
  <c r="W87" i="1" s="1"/>
  <c r="D87" i="1"/>
  <c r="Y87" i="1" s="1"/>
  <c r="I83" i="1"/>
  <c r="J82" i="1"/>
  <c r="K82" i="1" s="1"/>
  <c r="I83" i="5"/>
  <c r="J82" i="5"/>
  <c r="K82" i="5" s="1"/>
  <c r="H89" i="5" l="1"/>
  <c r="F90" i="5"/>
  <c r="AA90" i="5" s="1"/>
  <c r="D90" i="5"/>
  <c r="Y90" i="5" s="1"/>
  <c r="B90" i="5"/>
  <c r="W90" i="5" s="1"/>
  <c r="E90" i="5"/>
  <c r="Z90" i="5" s="1"/>
  <c r="C90" i="5"/>
  <c r="X90" i="5" s="1"/>
  <c r="E88" i="1"/>
  <c r="Z88" i="1" s="1"/>
  <c r="F88" i="1"/>
  <c r="AA88" i="1" s="1"/>
  <c r="H87" i="1"/>
  <c r="C88" i="1"/>
  <c r="X88" i="1" s="1"/>
  <c r="B88" i="1"/>
  <c r="W88" i="1" s="1"/>
  <c r="D88" i="1"/>
  <c r="Y88" i="1" s="1"/>
  <c r="I84" i="5"/>
  <c r="J83" i="5"/>
  <c r="K83" i="5" s="1"/>
  <c r="I84" i="1"/>
  <c r="J83" i="1"/>
  <c r="K83" i="1" s="1"/>
  <c r="F91" i="5" l="1"/>
  <c r="AA91" i="5" s="1"/>
  <c r="D91" i="5"/>
  <c r="Y91" i="5" s="1"/>
  <c r="B91" i="5"/>
  <c r="W91" i="5" s="1"/>
  <c r="E91" i="5"/>
  <c r="Z91" i="5" s="1"/>
  <c r="C91" i="5"/>
  <c r="X91" i="5" s="1"/>
  <c r="H90" i="5"/>
  <c r="E89" i="1"/>
  <c r="Z89" i="1" s="1"/>
  <c r="F89" i="1"/>
  <c r="AA89" i="1" s="1"/>
  <c r="H88" i="1"/>
  <c r="C89" i="1"/>
  <c r="X89" i="1" s="1"/>
  <c r="B89" i="1"/>
  <c r="W89" i="1" s="1"/>
  <c r="D89" i="1"/>
  <c r="Y89" i="1" s="1"/>
  <c r="I85" i="1"/>
  <c r="J84" i="1"/>
  <c r="K84" i="1" s="1"/>
  <c r="I85" i="5"/>
  <c r="J84" i="5"/>
  <c r="K84" i="5" s="1"/>
  <c r="H91" i="5" l="1"/>
  <c r="F92" i="5"/>
  <c r="AA92" i="5" s="1"/>
  <c r="D92" i="5"/>
  <c r="Y92" i="5" s="1"/>
  <c r="B92" i="5"/>
  <c r="W92" i="5" s="1"/>
  <c r="E92" i="5"/>
  <c r="Z92" i="5" s="1"/>
  <c r="C92" i="5"/>
  <c r="X92" i="5" s="1"/>
  <c r="E90" i="1"/>
  <c r="Z90" i="1" s="1"/>
  <c r="F90" i="1"/>
  <c r="AA90" i="1" s="1"/>
  <c r="H89" i="1"/>
  <c r="B90" i="1"/>
  <c r="W90" i="1" s="1"/>
  <c r="C90" i="1"/>
  <c r="X90" i="1" s="1"/>
  <c r="D90" i="1"/>
  <c r="Y90" i="1" s="1"/>
  <c r="I86" i="5"/>
  <c r="J85" i="5"/>
  <c r="K85" i="5" s="1"/>
  <c r="I86" i="1"/>
  <c r="J85" i="1"/>
  <c r="K85" i="1" s="1"/>
  <c r="F93" i="5" l="1"/>
  <c r="AA93" i="5" s="1"/>
  <c r="D93" i="5"/>
  <c r="Y93" i="5" s="1"/>
  <c r="B93" i="5"/>
  <c r="W93" i="5" s="1"/>
  <c r="E93" i="5"/>
  <c r="Z93" i="5" s="1"/>
  <c r="C93" i="5"/>
  <c r="X93" i="5" s="1"/>
  <c r="H92" i="5"/>
  <c r="E91" i="1"/>
  <c r="Z91" i="1" s="1"/>
  <c r="F91" i="1"/>
  <c r="AA91" i="1" s="1"/>
  <c r="H90" i="1"/>
  <c r="B91" i="1"/>
  <c r="W91" i="1" s="1"/>
  <c r="C91" i="1"/>
  <c r="X91" i="1" s="1"/>
  <c r="D91" i="1"/>
  <c r="Y91" i="1" s="1"/>
  <c r="I87" i="1"/>
  <c r="J86" i="1"/>
  <c r="K86" i="1" s="1"/>
  <c r="I87" i="5"/>
  <c r="J86" i="5"/>
  <c r="K86" i="5" s="1"/>
  <c r="H93" i="5" l="1"/>
  <c r="F94" i="5"/>
  <c r="AA94" i="5" s="1"/>
  <c r="D94" i="5"/>
  <c r="Y94" i="5" s="1"/>
  <c r="B94" i="5"/>
  <c r="W94" i="5" s="1"/>
  <c r="E94" i="5"/>
  <c r="Z94" i="5" s="1"/>
  <c r="C94" i="5"/>
  <c r="X94" i="5" s="1"/>
  <c r="E92" i="1"/>
  <c r="Z92" i="1" s="1"/>
  <c r="F92" i="1"/>
  <c r="AA92" i="1" s="1"/>
  <c r="H91" i="1"/>
  <c r="B92" i="1"/>
  <c r="W92" i="1" s="1"/>
  <c r="C92" i="1"/>
  <c r="X92" i="1" s="1"/>
  <c r="D92" i="1"/>
  <c r="Y92" i="1" s="1"/>
  <c r="I88" i="5"/>
  <c r="J87" i="5"/>
  <c r="K87" i="5" s="1"/>
  <c r="I88" i="1"/>
  <c r="J87" i="1"/>
  <c r="K87" i="1" s="1"/>
  <c r="F95" i="5" l="1"/>
  <c r="AA95" i="5" s="1"/>
  <c r="D95" i="5"/>
  <c r="Y95" i="5" s="1"/>
  <c r="B95" i="5"/>
  <c r="W95" i="5" s="1"/>
  <c r="C95" i="5"/>
  <c r="X95" i="5" s="1"/>
  <c r="E95" i="5"/>
  <c r="Z95" i="5" s="1"/>
  <c r="H94" i="5"/>
  <c r="F93" i="1"/>
  <c r="AA93" i="1" s="1"/>
  <c r="E93" i="1"/>
  <c r="Z93" i="1" s="1"/>
  <c r="H92" i="1"/>
  <c r="B93" i="1"/>
  <c r="W93" i="1" s="1"/>
  <c r="C93" i="1"/>
  <c r="X93" i="1" s="1"/>
  <c r="D93" i="1"/>
  <c r="Y93" i="1" s="1"/>
  <c r="I89" i="1"/>
  <c r="J88" i="1"/>
  <c r="K88" i="1" s="1"/>
  <c r="I89" i="5"/>
  <c r="J88" i="5"/>
  <c r="K88" i="5" s="1"/>
  <c r="H95" i="5" l="1"/>
  <c r="E96" i="5"/>
  <c r="Z96" i="5" s="1"/>
  <c r="C96" i="5"/>
  <c r="X96" i="5" s="1"/>
  <c r="F96" i="5"/>
  <c r="AA96" i="5" s="1"/>
  <c r="D96" i="5"/>
  <c r="Y96" i="5" s="1"/>
  <c r="B96" i="5"/>
  <c r="W96" i="5" s="1"/>
  <c r="E94" i="1"/>
  <c r="Z94" i="1" s="1"/>
  <c r="F94" i="1"/>
  <c r="AA94" i="1" s="1"/>
  <c r="H93" i="1"/>
  <c r="B94" i="1"/>
  <c r="W94" i="1" s="1"/>
  <c r="C94" i="1"/>
  <c r="X94" i="1" s="1"/>
  <c r="D94" i="1"/>
  <c r="Y94" i="1" s="1"/>
  <c r="I90" i="5"/>
  <c r="J89" i="5"/>
  <c r="K89" i="5" s="1"/>
  <c r="I90" i="1"/>
  <c r="J89" i="1"/>
  <c r="K89" i="1" s="1"/>
  <c r="H96" i="5" l="1"/>
  <c r="E97" i="5"/>
  <c r="Z97" i="5" s="1"/>
  <c r="C97" i="5"/>
  <c r="X97" i="5" s="1"/>
  <c r="F97" i="5"/>
  <c r="AA97" i="5" s="1"/>
  <c r="D97" i="5"/>
  <c r="Y97" i="5" s="1"/>
  <c r="B97" i="5"/>
  <c r="W97" i="5" s="1"/>
  <c r="F95" i="1"/>
  <c r="AA95" i="1" s="1"/>
  <c r="E95" i="1"/>
  <c r="Z95" i="1" s="1"/>
  <c r="H94" i="1"/>
  <c r="B95" i="1"/>
  <c r="W95" i="1" s="1"/>
  <c r="C95" i="1"/>
  <c r="X95" i="1" s="1"/>
  <c r="D95" i="1"/>
  <c r="Y95" i="1" s="1"/>
  <c r="I91" i="1"/>
  <c r="J90" i="1"/>
  <c r="K90" i="1" s="1"/>
  <c r="I91" i="5"/>
  <c r="J90" i="5"/>
  <c r="K90" i="5" s="1"/>
  <c r="H97" i="5" l="1"/>
  <c r="E98" i="5"/>
  <c r="Z98" i="5" s="1"/>
  <c r="C98" i="5"/>
  <c r="X98" i="5" s="1"/>
  <c r="F98" i="5"/>
  <c r="AA98" i="5" s="1"/>
  <c r="D98" i="5"/>
  <c r="Y98" i="5" s="1"/>
  <c r="B98" i="5"/>
  <c r="W98" i="5" s="1"/>
  <c r="F96" i="1"/>
  <c r="AA96" i="1" s="1"/>
  <c r="E96" i="1"/>
  <c r="Z96" i="1" s="1"/>
  <c r="H95" i="1"/>
  <c r="B96" i="1"/>
  <c r="W96" i="1" s="1"/>
  <c r="C96" i="1"/>
  <c r="X96" i="1" s="1"/>
  <c r="D96" i="1"/>
  <c r="Y96" i="1" s="1"/>
  <c r="I92" i="5"/>
  <c r="J91" i="5"/>
  <c r="K91" i="5" s="1"/>
  <c r="I92" i="1"/>
  <c r="J91" i="1"/>
  <c r="K91" i="1" s="1"/>
  <c r="H98" i="5" l="1"/>
  <c r="E99" i="5"/>
  <c r="Z99" i="5" s="1"/>
  <c r="C99" i="5"/>
  <c r="X99" i="5" s="1"/>
  <c r="F99" i="5"/>
  <c r="AA99" i="5" s="1"/>
  <c r="D99" i="5"/>
  <c r="Y99" i="5" s="1"/>
  <c r="B99" i="5"/>
  <c r="W99" i="5" s="1"/>
  <c r="E97" i="1"/>
  <c r="Z97" i="1" s="1"/>
  <c r="F97" i="1"/>
  <c r="AA97" i="1" s="1"/>
  <c r="H96" i="1"/>
  <c r="C97" i="1"/>
  <c r="X97" i="1" s="1"/>
  <c r="B97" i="1"/>
  <c r="W97" i="1" s="1"/>
  <c r="D97" i="1"/>
  <c r="Y97" i="1" s="1"/>
  <c r="I93" i="1"/>
  <c r="J92" i="1"/>
  <c r="K92" i="1" s="1"/>
  <c r="I93" i="5"/>
  <c r="J92" i="5"/>
  <c r="K92" i="5" s="1"/>
  <c r="H99" i="5" l="1"/>
  <c r="E100" i="5"/>
  <c r="Z100" i="5" s="1"/>
  <c r="C100" i="5"/>
  <c r="X100" i="5" s="1"/>
  <c r="F100" i="5"/>
  <c r="AA100" i="5" s="1"/>
  <c r="D100" i="5"/>
  <c r="Y100" i="5" s="1"/>
  <c r="B100" i="5"/>
  <c r="W100" i="5" s="1"/>
  <c r="F98" i="1"/>
  <c r="AA98" i="1" s="1"/>
  <c r="E98" i="1"/>
  <c r="Z98" i="1" s="1"/>
  <c r="H97" i="1"/>
  <c r="C98" i="1"/>
  <c r="X98" i="1" s="1"/>
  <c r="B98" i="1"/>
  <c r="W98" i="1" s="1"/>
  <c r="D98" i="1"/>
  <c r="Y98" i="1" s="1"/>
  <c r="I94" i="5"/>
  <c r="J93" i="5"/>
  <c r="K93" i="5" s="1"/>
  <c r="I94" i="1"/>
  <c r="J93" i="1"/>
  <c r="K93" i="1" s="1"/>
  <c r="H100" i="5" l="1"/>
  <c r="E101" i="5"/>
  <c r="Z101" i="5" s="1"/>
  <c r="C101" i="5"/>
  <c r="X101" i="5" s="1"/>
  <c r="B101" i="5"/>
  <c r="W101" i="5" s="1"/>
  <c r="F101" i="5"/>
  <c r="AA101" i="5" s="1"/>
  <c r="D101" i="5"/>
  <c r="Y101" i="5" s="1"/>
  <c r="E99" i="1"/>
  <c r="Z99" i="1" s="1"/>
  <c r="F99" i="1"/>
  <c r="AA99" i="1" s="1"/>
  <c r="H98" i="1"/>
  <c r="C99" i="1"/>
  <c r="X99" i="1" s="1"/>
  <c r="B99" i="1"/>
  <c r="W99" i="1" s="1"/>
  <c r="D99" i="1"/>
  <c r="Y99" i="1" s="1"/>
  <c r="I95" i="1"/>
  <c r="J94" i="1"/>
  <c r="K94" i="1" s="1"/>
  <c r="I95" i="5"/>
  <c r="J94" i="5"/>
  <c r="K94" i="5" s="1"/>
  <c r="F102" i="5" l="1"/>
  <c r="AA102" i="5" s="1"/>
  <c r="D102" i="5"/>
  <c r="Y102" i="5" s="1"/>
  <c r="B102" i="5"/>
  <c r="W102" i="5" s="1"/>
  <c r="E102" i="5"/>
  <c r="Z102" i="5" s="1"/>
  <c r="C102" i="5"/>
  <c r="X102" i="5" s="1"/>
  <c r="H101" i="5"/>
  <c r="E100" i="1"/>
  <c r="Z100" i="1" s="1"/>
  <c r="F100" i="1"/>
  <c r="AA100" i="1" s="1"/>
  <c r="H99" i="1"/>
  <c r="C100" i="1"/>
  <c r="X100" i="1" s="1"/>
  <c r="B100" i="1"/>
  <c r="W100" i="1" s="1"/>
  <c r="D100" i="1"/>
  <c r="Y100" i="1" s="1"/>
  <c r="I96" i="5"/>
  <c r="J95" i="5"/>
  <c r="K95" i="5" s="1"/>
  <c r="I96" i="1"/>
  <c r="J95" i="1"/>
  <c r="K95" i="1" s="1"/>
  <c r="H102" i="5" l="1"/>
  <c r="F103" i="5"/>
  <c r="AA103" i="5" s="1"/>
  <c r="D103" i="5"/>
  <c r="Y103" i="5" s="1"/>
  <c r="B103" i="5"/>
  <c r="W103" i="5" s="1"/>
  <c r="E103" i="5"/>
  <c r="Z103" i="5" s="1"/>
  <c r="C103" i="5"/>
  <c r="X103" i="5" s="1"/>
  <c r="E101" i="1"/>
  <c r="Z101" i="1" s="1"/>
  <c r="F101" i="1"/>
  <c r="AA101" i="1" s="1"/>
  <c r="H100" i="1"/>
  <c r="C101" i="1"/>
  <c r="X101" i="1" s="1"/>
  <c r="B101" i="1"/>
  <c r="W101" i="1" s="1"/>
  <c r="D101" i="1"/>
  <c r="Y101" i="1" s="1"/>
  <c r="I97" i="1"/>
  <c r="J96" i="1"/>
  <c r="K96" i="1" s="1"/>
  <c r="I97" i="5"/>
  <c r="J96" i="5"/>
  <c r="K96" i="5" s="1"/>
  <c r="F104" i="5" l="1"/>
  <c r="AA104" i="5" s="1"/>
  <c r="D104" i="5"/>
  <c r="Y104" i="5" s="1"/>
  <c r="B104" i="5"/>
  <c r="W104" i="5" s="1"/>
  <c r="E104" i="5"/>
  <c r="Z104" i="5" s="1"/>
  <c r="C104" i="5"/>
  <c r="X104" i="5" s="1"/>
  <c r="H103" i="5"/>
  <c r="E102" i="1"/>
  <c r="Z102" i="1" s="1"/>
  <c r="F102" i="1"/>
  <c r="AA102" i="1" s="1"/>
  <c r="H101" i="1"/>
  <c r="B102" i="1"/>
  <c r="W102" i="1" s="1"/>
  <c r="C102" i="1"/>
  <c r="X102" i="1" s="1"/>
  <c r="D102" i="1"/>
  <c r="Y102" i="1" s="1"/>
  <c r="I98" i="5"/>
  <c r="J97" i="5"/>
  <c r="K97" i="5" s="1"/>
  <c r="I98" i="1"/>
  <c r="J97" i="1"/>
  <c r="K97" i="1" s="1"/>
  <c r="H104" i="5" l="1"/>
  <c r="F105" i="5"/>
  <c r="AA105" i="5" s="1"/>
  <c r="D105" i="5"/>
  <c r="Y105" i="5" s="1"/>
  <c r="B105" i="5"/>
  <c r="W105" i="5" s="1"/>
  <c r="E105" i="5"/>
  <c r="Z105" i="5" s="1"/>
  <c r="C105" i="5"/>
  <c r="X105" i="5" s="1"/>
  <c r="E103" i="1"/>
  <c r="Z103" i="1" s="1"/>
  <c r="F103" i="1"/>
  <c r="AA103" i="1" s="1"/>
  <c r="H102" i="1"/>
  <c r="C103" i="1"/>
  <c r="X103" i="1" s="1"/>
  <c r="B103" i="1"/>
  <c r="W103" i="1" s="1"/>
  <c r="D103" i="1"/>
  <c r="Y103" i="1" s="1"/>
  <c r="I99" i="1"/>
  <c r="J98" i="1"/>
  <c r="K98" i="1" s="1"/>
  <c r="I99" i="5"/>
  <c r="J98" i="5"/>
  <c r="K98" i="5" s="1"/>
  <c r="F106" i="5" l="1"/>
  <c r="AA106" i="5" s="1"/>
  <c r="D106" i="5"/>
  <c r="Y106" i="5" s="1"/>
  <c r="B106" i="5"/>
  <c r="W106" i="5" s="1"/>
  <c r="E106" i="5"/>
  <c r="Z106" i="5" s="1"/>
  <c r="C106" i="5"/>
  <c r="X106" i="5" s="1"/>
  <c r="H105" i="5"/>
  <c r="E104" i="1"/>
  <c r="Z104" i="1" s="1"/>
  <c r="F104" i="1"/>
  <c r="AA104" i="1" s="1"/>
  <c r="H103" i="1"/>
  <c r="B104" i="1"/>
  <c r="W104" i="1" s="1"/>
  <c r="C104" i="1"/>
  <c r="X104" i="1" s="1"/>
  <c r="D104" i="1"/>
  <c r="Y104" i="1" s="1"/>
  <c r="I100" i="5"/>
  <c r="J99" i="5"/>
  <c r="K99" i="5" s="1"/>
  <c r="I100" i="1"/>
  <c r="J99" i="1"/>
  <c r="K99" i="1" s="1"/>
  <c r="H106" i="5" l="1"/>
  <c r="F107" i="5"/>
  <c r="AA107" i="5" s="1"/>
  <c r="D107" i="5"/>
  <c r="Y107" i="5" s="1"/>
  <c r="B107" i="5"/>
  <c r="W107" i="5" s="1"/>
  <c r="C107" i="5"/>
  <c r="X107" i="5" s="1"/>
  <c r="E107" i="5"/>
  <c r="Z107" i="5" s="1"/>
  <c r="E105" i="1"/>
  <c r="Z105" i="1" s="1"/>
  <c r="F105" i="1"/>
  <c r="AA105" i="1" s="1"/>
  <c r="H104" i="1"/>
  <c r="B105" i="1"/>
  <c r="W105" i="1" s="1"/>
  <c r="C105" i="1"/>
  <c r="X105" i="1" s="1"/>
  <c r="D105" i="1"/>
  <c r="Y105" i="1" s="1"/>
  <c r="I101" i="1"/>
  <c r="J100" i="1"/>
  <c r="K100" i="1" s="1"/>
  <c r="I101" i="5"/>
  <c r="J100" i="5"/>
  <c r="K100" i="5" s="1"/>
  <c r="H107" i="5" l="1"/>
  <c r="E108" i="5"/>
  <c r="Z108" i="5" s="1"/>
  <c r="C108" i="5"/>
  <c r="X108" i="5" s="1"/>
  <c r="F108" i="5"/>
  <c r="AA108" i="5" s="1"/>
  <c r="D108" i="5"/>
  <c r="Y108" i="5" s="1"/>
  <c r="B108" i="5"/>
  <c r="W108" i="5" s="1"/>
  <c r="E106" i="1"/>
  <c r="Z106" i="1" s="1"/>
  <c r="F106" i="1"/>
  <c r="AA106" i="1" s="1"/>
  <c r="H105" i="1"/>
  <c r="B106" i="1"/>
  <c r="W106" i="1" s="1"/>
  <c r="C106" i="1"/>
  <c r="X106" i="1" s="1"/>
  <c r="D106" i="1"/>
  <c r="Y106" i="1" s="1"/>
  <c r="I102" i="5"/>
  <c r="J101" i="5"/>
  <c r="K101" i="5" s="1"/>
  <c r="I102" i="1"/>
  <c r="J101" i="1"/>
  <c r="K101" i="1" s="1"/>
  <c r="H108" i="5" l="1"/>
  <c r="E109" i="5"/>
  <c r="Z109" i="5" s="1"/>
  <c r="C109" i="5"/>
  <c r="X109" i="5" s="1"/>
  <c r="F109" i="5"/>
  <c r="AA109" i="5" s="1"/>
  <c r="D109" i="5"/>
  <c r="Y109" i="5" s="1"/>
  <c r="B109" i="5"/>
  <c r="W109" i="5" s="1"/>
  <c r="F107" i="1"/>
  <c r="AA107" i="1" s="1"/>
  <c r="E107" i="1"/>
  <c r="Z107" i="1" s="1"/>
  <c r="H106" i="1"/>
  <c r="B107" i="1"/>
  <c r="W107" i="1" s="1"/>
  <c r="C107" i="1"/>
  <c r="X107" i="1" s="1"/>
  <c r="D107" i="1"/>
  <c r="Y107" i="1" s="1"/>
  <c r="I103" i="1"/>
  <c r="J102" i="1"/>
  <c r="K102" i="1" s="1"/>
  <c r="I103" i="5"/>
  <c r="J102" i="5"/>
  <c r="K102" i="5" s="1"/>
  <c r="H109" i="5" l="1"/>
  <c r="E110" i="5"/>
  <c r="Z110" i="5" s="1"/>
  <c r="C110" i="5"/>
  <c r="X110" i="5" s="1"/>
  <c r="F110" i="5"/>
  <c r="AA110" i="5" s="1"/>
  <c r="AB110" i="5" s="1"/>
  <c r="D110" i="5"/>
  <c r="Y110" i="5" s="1"/>
  <c r="B110" i="5"/>
  <c r="W110" i="5" s="1"/>
  <c r="F108" i="1"/>
  <c r="AA108" i="1" s="1"/>
  <c r="E108" i="1"/>
  <c r="Z108" i="1" s="1"/>
  <c r="H107" i="1"/>
  <c r="C108" i="1"/>
  <c r="X108" i="1" s="1"/>
  <c r="B108" i="1"/>
  <c r="W108" i="1" s="1"/>
  <c r="D108" i="1"/>
  <c r="Y108" i="1" s="1"/>
  <c r="I104" i="5"/>
  <c r="J103" i="5"/>
  <c r="K103" i="5" s="1"/>
  <c r="I104" i="1"/>
  <c r="J103" i="1"/>
  <c r="K103" i="1" s="1"/>
  <c r="H110" i="5" l="1"/>
  <c r="E111" i="5"/>
  <c r="Z111" i="5" s="1"/>
  <c r="C111" i="5"/>
  <c r="X111" i="5" s="1"/>
  <c r="F111" i="5"/>
  <c r="AA111" i="5" s="1"/>
  <c r="D111" i="5"/>
  <c r="Y111" i="5" s="1"/>
  <c r="B111" i="5"/>
  <c r="W111" i="5" s="1"/>
  <c r="F109" i="1"/>
  <c r="AA109" i="1" s="1"/>
  <c r="E109" i="1"/>
  <c r="Z109" i="1" s="1"/>
  <c r="H108" i="1"/>
  <c r="C109" i="1"/>
  <c r="X109" i="1" s="1"/>
  <c r="B109" i="1"/>
  <c r="W109" i="1" s="1"/>
  <c r="D109" i="1"/>
  <c r="Y109" i="1" s="1"/>
  <c r="I105" i="1"/>
  <c r="J104" i="1"/>
  <c r="K104" i="1" s="1"/>
  <c r="I105" i="5"/>
  <c r="J104" i="5"/>
  <c r="K104" i="5" s="1"/>
  <c r="H111" i="5" l="1"/>
  <c r="E112" i="5"/>
  <c r="Z112" i="5" s="1"/>
  <c r="C112" i="5"/>
  <c r="X112" i="5" s="1"/>
  <c r="F112" i="5"/>
  <c r="AA112" i="5" s="1"/>
  <c r="D112" i="5"/>
  <c r="Y112" i="5" s="1"/>
  <c r="B112" i="5"/>
  <c r="W112" i="5" s="1"/>
  <c r="F110" i="1"/>
  <c r="AA110" i="1" s="1"/>
  <c r="E110" i="1"/>
  <c r="Z110" i="1" s="1"/>
  <c r="H109" i="1"/>
  <c r="C110" i="1"/>
  <c r="X110" i="1" s="1"/>
  <c r="B110" i="1"/>
  <c r="W110" i="1" s="1"/>
  <c r="D110" i="1"/>
  <c r="Y110" i="1" s="1"/>
  <c r="I106" i="5"/>
  <c r="J105" i="5"/>
  <c r="K105" i="5" s="1"/>
  <c r="I106" i="1"/>
  <c r="J105" i="1"/>
  <c r="K105" i="1" s="1"/>
  <c r="H112" i="5" l="1"/>
  <c r="E113" i="5"/>
  <c r="Z113" i="5" s="1"/>
  <c r="C113" i="5"/>
  <c r="X113" i="5" s="1"/>
  <c r="B113" i="5"/>
  <c r="W113" i="5" s="1"/>
  <c r="F113" i="5"/>
  <c r="AA113" i="5" s="1"/>
  <c r="D113" i="5"/>
  <c r="Y113" i="5" s="1"/>
  <c r="E111" i="1"/>
  <c r="Z111" i="1" s="1"/>
  <c r="F111" i="1"/>
  <c r="AA111" i="1" s="1"/>
  <c r="AB111" i="1" s="1"/>
  <c r="H110" i="1"/>
  <c r="C111" i="1"/>
  <c r="X111" i="1" s="1"/>
  <c r="B111" i="1"/>
  <c r="W111" i="1" s="1"/>
  <c r="D111" i="1"/>
  <c r="Y111" i="1" s="1"/>
  <c r="I107" i="1"/>
  <c r="J106" i="1"/>
  <c r="K106" i="1" s="1"/>
  <c r="I107" i="5"/>
  <c r="J106" i="5"/>
  <c r="K106" i="5" s="1"/>
  <c r="H113" i="5" l="1"/>
  <c r="F114" i="5"/>
  <c r="AA114" i="5" s="1"/>
  <c r="D114" i="5"/>
  <c r="Y114" i="5" s="1"/>
  <c r="B114" i="5"/>
  <c r="W114" i="5" s="1"/>
  <c r="E114" i="5"/>
  <c r="Z114" i="5" s="1"/>
  <c r="C114" i="5"/>
  <c r="X114" i="5" s="1"/>
  <c r="E112" i="1"/>
  <c r="Z112" i="1" s="1"/>
  <c r="F112" i="1"/>
  <c r="AA112" i="1" s="1"/>
  <c r="H111" i="1"/>
  <c r="C112" i="1"/>
  <c r="X112" i="1" s="1"/>
  <c r="B112" i="1"/>
  <c r="W112" i="1" s="1"/>
  <c r="D112" i="1"/>
  <c r="Y112" i="1" s="1"/>
  <c r="I108" i="5"/>
  <c r="J107" i="5"/>
  <c r="K107" i="5" s="1"/>
  <c r="I108" i="1"/>
  <c r="J107" i="1"/>
  <c r="K107" i="1" s="1"/>
  <c r="F115" i="5" l="1"/>
  <c r="AA115" i="5" s="1"/>
  <c r="D115" i="5"/>
  <c r="Y115" i="5" s="1"/>
  <c r="B115" i="5"/>
  <c r="W115" i="5" s="1"/>
  <c r="E115" i="5"/>
  <c r="Z115" i="5" s="1"/>
  <c r="C115" i="5"/>
  <c r="X115" i="5" s="1"/>
  <c r="H114" i="5"/>
  <c r="E113" i="1"/>
  <c r="Z113" i="1" s="1"/>
  <c r="F113" i="1"/>
  <c r="AA113" i="1" s="1"/>
  <c r="H112" i="1"/>
  <c r="C113" i="1"/>
  <c r="X113" i="1" s="1"/>
  <c r="B113" i="1"/>
  <c r="W113" i="1" s="1"/>
  <c r="D113" i="1"/>
  <c r="Y113" i="1" s="1"/>
  <c r="I109" i="1"/>
  <c r="J108" i="1"/>
  <c r="K108" i="1" s="1"/>
  <c r="I109" i="5"/>
  <c r="J108" i="5"/>
  <c r="K108" i="5" s="1"/>
  <c r="H115" i="5" l="1"/>
  <c r="F116" i="5"/>
  <c r="AA116" i="5" s="1"/>
  <c r="D116" i="5"/>
  <c r="Y116" i="5" s="1"/>
  <c r="B116" i="5"/>
  <c r="W116" i="5" s="1"/>
  <c r="E116" i="5"/>
  <c r="Z116" i="5" s="1"/>
  <c r="C116" i="5"/>
  <c r="X116" i="5" s="1"/>
  <c r="E114" i="1"/>
  <c r="Z114" i="1" s="1"/>
  <c r="F114" i="1"/>
  <c r="AA114" i="1" s="1"/>
  <c r="H113" i="1"/>
  <c r="B114" i="1"/>
  <c r="W114" i="1" s="1"/>
  <c r="C114" i="1"/>
  <c r="X114" i="1" s="1"/>
  <c r="D114" i="1"/>
  <c r="Y114" i="1" s="1"/>
  <c r="I110" i="5"/>
  <c r="J109" i="5"/>
  <c r="K109" i="5" s="1"/>
  <c r="I110" i="1"/>
  <c r="J109" i="1"/>
  <c r="K109" i="1" s="1"/>
  <c r="H116" i="5" l="1"/>
  <c r="F117" i="5"/>
  <c r="AA117" i="5" s="1"/>
  <c r="D117" i="5"/>
  <c r="Y117" i="5" s="1"/>
  <c r="B117" i="5"/>
  <c r="W117" i="5" s="1"/>
  <c r="E117" i="5"/>
  <c r="Z117" i="5" s="1"/>
  <c r="C117" i="5"/>
  <c r="X117" i="5" s="1"/>
  <c r="E115" i="1"/>
  <c r="Z115" i="1" s="1"/>
  <c r="F115" i="1"/>
  <c r="AA115" i="1" s="1"/>
  <c r="H114" i="1"/>
  <c r="C115" i="1"/>
  <c r="X115" i="1" s="1"/>
  <c r="B115" i="1"/>
  <c r="W115" i="1" s="1"/>
  <c r="D115" i="1"/>
  <c r="Y115" i="1" s="1"/>
  <c r="I111" i="1"/>
  <c r="J110" i="1"/>
  <c r="K110" i="1" s="1"/>
  <c r="I111" i="5"/>
  <c r="J110" i="5"/>
  <c r="K110" i="5" s="1"/>
  <c r="H117" i="5" l="1"/>
  <c r="F118" i="5"/>
  <c r="AA118" i="5" s="1"/>
  <c r="D118" i="5"/>
  <c r="Y118" i="5" s="1"/>
  <c r="B118" i="5"/>
  <c r="W118" i="5" s="1"/>
  <c r="E118" i="5"/>
  <c r="Z118" i="5" s="1"/>
  <c r="C118" i="5"/>
  <c r="X118" i="5" s="1"/>
  <c r="E116" i="1"/>
  <c r="Z116" i="1" s="1"/>
  <c r="F116" i="1"/>
  <c r="AA116" i="1" s="1"/>
  <c r="H115" i="1"/>
  <c r="B116" i="1"/>
  <c r="W116" i="1" s="1"/>
  <c r="C116" i="1"/>
  <c r="X116" i="1" s="1"/>
  <c r="D116" i="1"/>
  <c r="Y116" i="1" s="1"/>
  <c r="I112" i="5"/>
  <c r="J111" i="5"/>
  <c r="K111" i="5" s="1"/>
  <c r="J111" i="1"/>
  <c r="K111" i="1" s="1"/>
  <c r="I112" i="1"/>
  <c r="F119" i="5" l="1"/>
  <c r="AA119" i="5" s="1"/>
  <c r="D119" i="5"/>
  <c r="Y119" i="5" s="1"/>
  <c r="B119" i="5"/>
  <c r="W119" i="5" s="1"/>
  <c r="E119" i="5"/>
  <c r="Z119" i="5" s="1"/>
  <c r="C119" i="5"/>
  <c r="X119" i="5" s="1"/>
  <c r="H118" i="5"/>
  <c r="E117" i="1"/>
  <c r="Z117" i="1" s="1"/>
  <c r="F117" i="1"/>
  <c r="AA117" i="1" s="1"/>
  <c r="H116" i="1"/>
  <c r="B117" i="1"/>
  <c r="W117" i="1" s="1"/>
  <c r="C117" i="1"/>
  <c r="X117" i="1" s="1"/>
  <c r="D117" i="1"/>
  <c r="Y117" i="1" s="1"/>
  <c r="I113" i="1"/>
  <c r="J112" i="1"/>
  <c r="K112" i="1" s="1"/>
  <c r="I113" i="5"/>
  <c r="J112" i="5"/>
  <c r="K112" i="5" s="1"/>
  <c r="H119" i="5" l="1"/>
  <c r="E120" i="5"/>
  <c r="Z120" i="5" s="1"/>
  <c r="C120" i="5"/>
  <c r="X120" i="5" s="1"/>
  <c r="F120" i="5"/>
  <c r="AA120" i="5" s="1"/>
  <c r="D120" i="5"/>
  <c r="Y120" i="5" s="1"/>
  <c r="B120" i="5"/>
  <c r="W120" i="5" s="1"/>
  <c r="F118" i="1"/>
  <c r="AA118" i="1" s="1"/>
  <c r="E118" i="1"/>
  <c r="Z118" i="1" s="1"/>
  <c r="H117" i="1"/>
  <c r="B118" i="1"/>
  <c r="W118" i="1" s="1"/>
  <c r="C118" i="1"/>
  <c r="X118" i="1" s="1"/>
  <c r="D118" i="1"/>
  <c r="Y118" i="1" s="1"/>
  <c r="I114" i="5"/>
  <c r="J113" i="5"/>
  <c r="K113" i="5" s="1"/>
  <c r="J113" i="1"/>
  <c r="K113" i="1" s="1"/>
  <c r="I114" i="1"/>
  <c r="H120" i="5" l="1"/>
  <c r="E121" i="5"/>
  <c r="Z121" i="5" s="1"/>
  <c r="C121" i="5"/>
  <c r="X121" i="5" s="1"/>
  <c r="F121" i="5"/>
  <c r="AA121" i="5" s="1"/>
  <c r="D121" i="5"/>
  <c r="Y121" i="5" s="1"/>
  <c r="B121" i="5"/>
  <c r="W121" i="5" s="1"/>
  <c r="F119" i="1"/>
  <c r="AA119" i="1" s="1"/>
  <c r="E119" i="1"/>
  <c r="Z119" i="1" s="1"/>
  <c r="H118" i="1"/>
  <c r="B119" i="1"/>
  <c r="W119" i="1" s="1"/>
  <c r="C119" i="1"/>
  <c r="X119" i="1" s="1"/>
  <c r="D119" i="1"/>
  <c r="Y119" i="1" s="1"/>
  <c r="I115" i="1"/>
  <c r="J114" i="1"/>
  <c r="K114" i="1" s="1"/>
  <c r="I115" i="5"/>
  <c r="J114" i="5"/>
  <c r="K114" i="5" s="1"/>
  <c r="H121" i="5" l="1"/>
  <c r="E122" i="5"/>
  <c r="Z122" i="5" s="1"/>
  <c r="C122" i="5"/>
  <c r="X122" i="5" s="1"/>
  <c r="F122" i="5"/>
  <c r="AA122" i="5" s="1"/>
  <c r="D122" i="5"/>
  <c r="Y122" i="5" s="1"/>
  <c r="B122" i="5"/>
  <c r="W122" i="5" s="1"/>
  <c r="F120" i="1"/>
  <c r="AA120" i="1" s="1"/>
  <c r="E120" i="1"/>
  <c r="Z120" i="1" s="1"/>
  <c r="H119" i="1"/>
  <c r="C120" i="1"/>
  <c r="X120" i="1" s="1"/>
  <c r="B120" i="1"/>
  <c r="W120" i="1" s="1"/>
  <c r="D120" i="1"/>
  <c r="Y120" i="1" s="1"/>
  <c r="I116" i="5"/>
  <c r="J115" i="5"/>
  <c r="K115" i="5" s="1"/>
  <c r="I116" i="1"/>
  <c r="J115" i="1"/>
  <c r="K115" i="1" s="1"/>
  <c r="H122" i="5" l="1"/>
  <c r="E123" i="5"/>
  <c r="Z123" i="5" s="1"/>
  <c r="C123" i="5"/>
  <c r="X123" i="5" s="1"/>
  <c r="F123" i="5"/>
  <c r="AA123" i="5" s="1"/>
  <c r="D123" i="5"/>
  <c r="Y123" i="5" s="1"/>
  <c r="B123" i="5"/>
  <c r="W123" i="5" s="1"/>
  <c r="F121" i="1"/>
  <c r="AA121" i="1" s="1"/>
  <c r="E121" i="1"/>
  <c r="Z121" i="1" s="1"/>
  <c r="H120" i="1"/>
  <c r="C121" i="1"/>
  <c r="X121" i="1" s="1"/>
  <c r="B121" i="1"/>
  <c r="W121" i="1" s="1"/>
  <c r="D121" i="1"/>
  <c r="Y121" i="1" s="1"/>
  <c r="I117" i="1"/>
  <c r="J116" i="1"/>
  <c r="K116" i="1" s="1"/>
  <c r="I117" i="5"/>
  <c r="J116" i="5"/>
  <c r="K116" i="5" s="1"/>
  <c r="H123" i="5" l="1"/>
  <c r="E124" i="5"/>
  <c r="Z124" i="5" s="1"/>
  <c r="C124" i="5"/>
  <c r="X124" i="5" s="1"/>
  <c r="F124" i="5"/>
  <c r="AA124" i="5" s="1"/>
  <c r="D124" i="5"/>
  <c r="Y124" i="5" s="1"/>
  <c r="B124" i="5"/>
  <c r="W124" i="5" s="1"/>
  <c r="F122" i="1"/>
  <c r="AA122" i="1" s="1"/>
  <c r="E122" i="1"/>
  <c r="Z122" i="1" s="1"/>
  <c r="H121" i="1"/>
  <c r="C122" i="1"/>
  <c r="X122" i="1" s="1"/>
  <c r="B122" i="1"/>
  <c r="W122" i="1" s="1"/>
  <c r="D122" i="1"/>
  <c r="Y122" i="1" s="1"/>
  <c r="I118" i="5"/>
  <c r="J117" i="5"/>
  <c r="K117" i="5" s="1"/>
  <c r="I118" i="1"/>
  <c r="J117" i="1"/>
  <c r="K117" i="1" s="1"/>
  <c r="H124" i="5" l="1"/>
  <c r="E125" i="5"/>
  <c r="Z125" i="5" s="1"/>
  <c r="C125" i="5"/>
  <c r="X125" i="5" s="1"/>
  <c r="B125" i="5"/>
  <c r="W125" i="5" s="1"/>
  <c r="D125" i="5"/>
  <c r="Y125" i="5" s="1"/>
  <c r="F125" i="5"/>
  <c r="AA125" i="5" s="1"/>
  <c r="E123" i="1"/>
  <c r="Z123" i="1" s="1"/>
  <c r="F123" i="1"/>
  <c r="AA123" i="1" s="1"/>
  <c r="H122" i="1"/>
  <c r="C123" i="1"/>
  <c r="X123" i="1" s="1"/>
  <c r="B123" i="1"/>
  <c r="W123" i="1" s="1"/>
  <c r="D123" i="1"/>
  <c r="Y123" i="1" s="1"/>
  <c r="I119" i="1"/>
  <c r="J118" i="1"/>
  <c r="K118" i="1" s="1"/>
  <c r="I119" i="5"/>
  <c r="J118" i="5"/>
  <c r="K118" i="5" s="1"/>
  <c r="H125" i="5" l="1"/>
  <c r="F126" i="5"/>
  <c r="AA126" i="5" s="1"/>
  <c r="D126" i="5"/>
  <c r="Y126" i="5" s="1"/>
  <c r="B126" i="5"/>
  <c r="W126" i="5" s="1"/>
  <c r="E126" i="5"/>
  <c r="Z126" i="5" s="1"/>
  <c r="C126" i="5"/>
  <c r="X126" i="5" s="1"/>
  <c r="E124" i="1"/>
  <c r="Z124" i="1" s="1"/>
  <c r="F124" i="1"/>
  <c r="AA124" i="1" s="1"/>
  <c r="H123" i="1"/>
  <c r="C124" i="1"/>
  <c r="X124" i="1" s="1"/>
  <c r="B124" i="1"/>
  <c r="W124" i="1" s="1"/>
  <c r="D124" i="1"/>
  <c r="Y124" i="1" s="1"/>
  <c r="I120" i="5"/>
  <c r="J119" i="5"/>
  <c r="K119" i="5" s="1"/>
  <c r="J119" i="1"/>
  <c r="K119" i="1" s="1"/>
  <c r="I120" i="1"/>
  <c r="F127" i="5" l="1"/>
  <c r="AA127" i="5" s="1"/>
  <c r="D127" i="5"/>
  <c r="Y127" i="5" s="1"/>
  <c r="B127" i="5"/>
  <c r="W127" i="5" s="1"/>
  <c r="E127" i="5"/>
  <c r="Z127" i="5" s="1"/>
  <c r="C127" i="5"/>
  <c r="X127" i="5" s="1"/>
  <c r="H126" i="5"/>
  <c r="E125" i="1"/>
  <c r="Z125" i="1" s="1"/>
  <c r="F125" i="1"/>
  <c r="AA125" i="1" s="1"/>
  <c r="H124" i="1"/>
  <c r="C125" i="1"/>
  <c r="X125" i="1" s="1"/>
  <c r="B125" i="1"/>
  <c r="W125" i="1" s="1"/>
  <c r="D125" i="1"/>
  <c r="Y125" i="1" s="1"/>
  <c r="I121" i="1"/>
  <c r="J120" i="1"/>
  <c r="K120" i="1" s="1"/>
  <c r="I121" i="5"/>
  <c r="J120" i="5"/>
  <c r="K120" i="5" s="1"/>
  <c r="H127" i="5" l="1"/>
  <c r="F128" i="5"/>
  <c r="AA128" i="5" s="1"/>
  <c r="D128" i="5"/>
  <c r="Y128" i="5" s="1"/>
  <c r="B128" i="5"/>
  <c r="W128" i="5" s="1"/>
  <c r="E128" i="5"/>
  <c r="Z128" i="5" s="1"/>
  <c r="C128" i="5"/>
  <c r="X128" i="5" s="1"/>
  <c r="E126" i="1"/>
  <c r="Z126" i="1" s="1"/>
  <c r="F126" i="1"/>
  <c r="AA126" i="1" s="1"/>
  <c r="H125" i="1"/>
  <c r="C126" i="1"/>
  <c r="X126" i="1" s="1"/>
  <c r="B126" i="1"/>
  <c r="W126" i="1" s="1"/>
  <c r="D126" i="1"/>
  <c r="Y126" i="1" s="1"/>
  <c r="I122" i="5"/>
  <c r="J121" i="5"/>
  <c r="K121" i="5" s="1"/>
  <c r="I122" i="1"/>
  <c r="J121" i="1"/>
  <c r="K121" i="1" s="1"/>
  <c r="F129" i="5" l="1"/>
  <c r="AA129" i="5" s="1"/>
  <c r="D129" i="5"/>
  <c r="Y129" i="5" s="1"/>
  <c r="B129" i="5"/>
  <c r="W129" i="5" s="1"/>
  <c r="E129" i="5"/>
  <c r="Z129" i="5" s="1"/>
  <c r="C129" i="5"/>
  <c r="X129" i="5" s="1"/>
  <c r="H128" i="5"/>
  <c r="E127" i="1"/>
  <c r="Z127" i="1" s="1"/>
  <c r="F127" i="1"/>
  <c r="AA127" i="1" s="1"/>
  <c r="H126" i="1"/>
  <c r="C127" i="1"/>
  <c r="X127" i="1" s="1"/>
  <c r="B127" i="1"/>
  <c r="W127" i="1" s="1"/>
  <c r="D127" i="1"/>
  <c r="Y127" i="1" s="1"/>
  <c r="I123" i="1"/>
  <c r="J122" i="1"/>
  <c r="K122" i="1" s="1"/>
  <c r="J122" i="5"/>
  <c r="K122" i="5" s="1"/>
  <c r="I123" i="5"/>
  <c r="H129" i="5" l="1"/>
  <c r="F130" i="5"/>
  <c r="AA130" i="5" s="1"/>
  <c r="D130" i="5"/>
  <c r="Y130" i="5" s="1"/>
  <c r="B130" i="5"/>
  <c r="W130" i="5" s="1"/>
  <c r="E130" i="5"/>
  <c r="Z130" i="5" s="1"/>
  <c r="C130" i="5"/>
  <c r="X130" i="5" s="1"/>
  <c r="E128" i="1"/>
  <c r="Z128" i="1" s="1"/>
  <c r="F128" i="1"/>
  <c r="AA128" i="1" s="1"/>
  <c r="H127" i="1"/>
  <c r="B128" i="1"/>
  <c r="W128" i="1" s="1"/>
  <c r="C128" i="1"/>
  <c r="X128" i="1" s="1"/>
  <c r="D128" i="1"/>
  <c r="Y128" i="1" s="1"/>
  <c r="I124" i="5"/>
  <c r="J123" i="5"/>
  <c r="K123" i="5" s="1"/>
  <c r="I124" i="1"/>
  <c r="J123" i="1"/>
  <c r="K123" i="1" s="1"/>
  <c r="H130" i="5" l="1"/>
  <c r="F131" i="5"/>
  <c r="AA131" i="5" s="1"/>
  <c r="D131" i="5"/>
  <c r="Y131" i="5" s="1"/>
  <c r="B131" i="5"/>
  <c r="W131" i="5" s="1"/>
  <c r="E131" i="5"/>
  <c r="Z131" i="5" s="1"/>
  <c r="C131" i="5"/>
  <c r="X131" i="5" s="1"/>
  <c r="F129" i="1"/>
  <c r="AA129" i="1" s="1"/>
  <c r="E129" i="1"/>
  <c r="Z129" i="1" s="1"/>
  <c r="H128" i="1"/>
  <c r="B129" i="1"/>
  <c r="W129" i="1" s="1"/>
  <c r="C129" i="1"/>
  <c r="X129" i="1" s="1"/>
  <c r="D129" i="1"/>
  <c r="Y129" i="1" s="1"/>
  <c r="I125" i="1"/>
  <c r="J124" i="1"/>
  <c r="K124" i="1" s="1"/>
  <c r="I125" i="5"/>
  <c r="J124" i="5"/>
  <c r="K124" i="5" s="1"/>
  <c r="E132" i="5" l="1"/>
  <c r="Z132" i="5" s="1"/>
  <c r="C132" i="5"/>
  <c r="X132" i="5" s="1"/>
  <c r="F132" i="5"/>
  <c r="AA132" i="5" s="1"/>
  <c r="D132" i="5"/>
  <c r="Y132" i="5" s="1"/>
  <c r="B132" i="5"/>
  <c r="W132" i="5" s="1"/>
  <c r="H131" i="5"/>
  <c r="F130" i="1"/>
  <c r="AA130" i="1" s="1"/>
  <c r="E130" i="1"/>
  <c r="Z130" i="1" s="1"/>
  <c r="H129" i="1"/>
  <c r="B130" i="1"/>
  <c r="W130" i="1" s="1"/>
  <c r="C130" i="1"/>
  <c r="X130" i="1" s="1"/>
  <c r="D130" i="1"/>
  <c r="Y130" i="1" s="1"/>
  <c r="I126" i="5"/>
  <c r="J125" i="5"/>
  <c r="K125" i="5" s="1"/>
  <c r="I126" i="1"/>
  <c r="J125" i="1"/>
  <c r="K125" i="1" s="1"/>
  <c r="H132" i="5" l="1"/>
  <c r="E133" i="5"/>
  <c r="Z133" i="5" s="1"/>
  <c r="C133" i="5"/>
  <c r="X133" i="5" s="1"/>
  <c r="F133" i="5"/>
  <c r="AA133" i="5" s="1"/>
  <c r="D133" i="5"/>
  <c r="Y133" i="5" s="1"/>
  <c r="B133" i="5"/>
  <c r="W133" i="5" s="1"/>
  <c r="F131" i="1"/>
  <c r="AA131" i="1" s="1"/>
  <c r="E131" i="1"/>
  <c r="Z131" i="1" s="1"/>
  <c r="H130" i="1"/>
  <c r="C131" i="1"/>
  <c r="X131" i="1" s="1"/>
  <c r="B131" i="1"/>
  <c r="W131" i="1" s="1"/>
  <c r="D131" i="1"/>
  <c r="Y131" i="1" s="1"/>
  <c r="I127" i="1"/>
  <c r="J126" i="1"/>
  <c r="K126" i="1" s="1"/>
  <c r="I127" i="5"/>
  <c r="J126" i="5"/>
  <c r="K126" i="5" s="1"/>
  <c r="H133" i="5" l="1"/>
  <c r="E134" i="5"/>
  <c r="Z134" i="5" s="1"/>
  <c r="C134" i="5"/>
  <c r="X134" i="5" s="1"/>
  <c r="F134" i="5"/>
  <c r="AA134" i="5" s="1"/>
  <c r="D134" i="5"/>
  <c r="Y134" i="5" s="1"/>
  <c r="B134" i="5"/>
  <c r="W134" i="5" s="1"/>
  <c r="F132" i="1"/>
  <c r="AA132" i="1" s="1"/>
  <c r="E132" i="1"/>
  <c r="Z132" i="1" s="1"/>
  <c r="H131" i="1"/>
  <c r="C132" i="1"/>
  <c r="X132" i="1" s="1"/>
  <c r="B132" i="1"/>
  <c r="W132" i="1" s="1"/>
  <c r="D132" i="1"/>
  <c r="Y132" i="1" s="1"/>
  <c r="I128" i="5"/>
  <c r="J127" i="5"/>
  <c r="K127" i="5" s="1"/>
  <c r="J127" i="1"/>
  <c r="K127" i="1" s="1"/>
  <c r="I128" i="1"/>
  <c r="H134" i="5" l="1"/>
  <c r="E135" i="5"/>
  <c r="Z135" i="5" s="1"/>
  <c r="C135" i="5"/>
  <c r="X135" i="5" s="1"/>
  <c r="F135" i="5"/>
  <c r="AA135" i="5" s="1"/>
  <c r="D135" i="5"/>
  <c r="Y135" i="5" s="1"/>
  <c r="B135" i="5"/>
  <c r="W135" i="5" s="1"/>
  <c r="F133" i="1"/>
  <c r="AA133" i="1" s="1"/>
  <c r="E133" i="1"/>
  <c r="Z133" i="1" s="1"/>
  <c r="H132" i="1"/>
  <c r="C133" i="1"/>
  <c r="X133" i="1" s="1"/>
  <c r="B133" i="1"/>
  <c r="W133" i="1" s="1"/>
  <c r="D133" i="1"/>
  <c r="Y133" i="1" s="1"/>
  <c r="I129" i="1"/>
  <c r="J128" i="1"/>
  <c r="K128" i="1" s="1"/>
  <c r="I129" i="5"/>
  <c r="J128" i="5"/>
  <c r="K128" i="5" s="1"/>
  <c r="H135" i="5" l="1"/>
  <c r="E136" i="5"/>
  <c r="Z136" i="5" s="1"/>
  <c r="C136" i="5"/>
  <c r="X136" i="5" s="1"/>
  <c r="F136" i="5"/>
  <c r="AA136" i="5" s="1"/>
  <c r="D136" i="5"/>
  <c r="Y136" i="5" s="1"/>
  <c r="B136" i="5"/>
  <c r="W136" i="5" s="1"/>
  <c r="F134" i="1"/>
  <c r="AA134" i="1" s="1"/>
  <c r="E134" i="1"/>
  <c r="Z134" i="1" s="1"/>
  <c r="H133" i="1"/>
  <c r="C134" i="1"/>
  <c r="X134" i="1" s="1"/>
  <c r="B134" i="1"/>
  <c r="W134" i="1" s="1"/>
  <c r="D134" i="1"/>
  <c r="Y134" i="1" s="1"/>
  <c r="I130" i="5"/>
  <c r="J129" i="5"/>
  <c r="K129" i="5" s="1"/>
  <c r="I130" i="1"/>
  <c r="J129" i="1"/>
  <c r="K129" i="1" s="1"/>
  <c r="H136" i="5" l="1"/>
  <c r="E137" i="5"/>
  <c r="Z137" i="5" s="1"/>
  <c r="C137" i="5"/>
  <c r="X137" i="5" s="1"/>
  <c r="B137" i="5"/>
  <c r="W137" i="5" s="1"/>
  <c r="F137" i="5"/>
  <c r="AA137" i="5" s="1"/>
  <c r="D137" i="5"/>
  <c r="Y137" i="5" s="1"/>
  <c r="E135" i="1"/>
  <c r="Z135" i="1" s="1"/>
  <c r="F135" i="1"/>
  <c r="AA135" i="1" s="1"/>
  <c r="H134" i="1"/>
  <c r="C135" i="1"/>
  <c r="X135" i="1" s="1"/>
  <c r="B135" i="1"/>
  <c r="W135" i="1" s="1"/>
  <c r="D135" i="1"/>
  <c r="Y135" i="1" s="1"/>
  <c r="I131" i="1"/>
  <c r="J130" i="1"/>
  <c r="K130" i="1" s="1"/>
  <c r="I131" i="5"/>
  <c r="J130" i="5"/>
  <c r="K130" i="5" s="1"/>
  <c r="H137" i="5" l="1"/>
  <c r="F138" i="5"/>
  <c r="AA138" i="5" s="1"/>
  <c r="D138" i="5"/>
  <c r="Y138" i="5" s="1"/>
  <c r="B138" i="5"/>
  <c r="W138" i="5" s="1"/>
  <c r="E138" i="5"/>
  <c r="Z138" i="5" s="1"/>
  <c r="C138" i="5"/>
  <c r="X138" i="5" s="1"/>
  <c r="E136" i="1"/>
  <c r="Z136" i="1" s="1"/>
  <c r="F136" i="1"/>
  <c r="AA136" i="1" s="1"/>
  <c r="H135" i="1"/>
  <c r="C136" i="1"/>
  <c r="X136" i="1" s="1"/>
  <c r="B136" i="1"/>
  <c r="W136" i="1" s="1"/>
  <c r="D136" i="1"/>
  <c r="Y136" i="1" s="1"/>
  <c r="I132" i="5"/>
  <c r="J131" i="5"/>
  <c r="K131" i="5" s="1"/>
  <c r="I132" i="1"/>
  <c r="J131" i="1"/>
  <c r="K131" i="1" s="1"/>
  <c r="F139" i="5" l="1"/>
  <c r="AA139" i="5" s="1"/>
  <c r="D139" i="5"/>
  <c r="Y139" i="5" s="1"/>
  <c r="B139" i="5"/>
  <c r="W139" i="5" s="1"/>
  <c r="E139" i="5"/>
  <c r="Z139" i="5" s="1"/>
  <c r="C139" i="5"/>
  <c r="X139" i="5" s="1"/>
  <c r="H138" i="5"/>
  <c r="E137" i="1"/>
  <c r="Z137" i="1" s="1"/>
  <c r="F137" i="1"/>
  <c r="AA137" i="1" s="1"/>
  <c r="H136" i="1"/>
  <c r="C137" i="1"/>
  <c r="X137" i="1" s="1"/>
  <c r="B137" i="1"/>
  <c r="W137" i="1" s="1"/>
  <c r="D137" i="1"/>
  <c r="Y137" i="1" s="1"/>
  <c r="I133" i="1"/>
  <c r="J132" i="1"/>
  <c r="K132" i="1" s="1"/>
  <c r="I133" i="5"/>
  <c r="J132" i="5"/>
  <c r="K132" i="5" s="1"/>
  <c r="H139" i="5" l="1"/>
  <c r="F140" i="5"/>
  <c r="D140" i="5"/>
  <c r="B140" i="5"/>
  <c r="E140" i="5"/>
  <c r="C140" i="5"/>
  <c r="E138" i="1"/>
  <c r="Z138" i="1" s="1"/>
  <c r="F138" i="1"/>
  <c r="AA138" i="1" s="1"/>
  <c r="H137" i="1"/>
  <c r="C138" i="1"/>
  <c r="X138" i="1" s="1"/>
  <c r="B138" i="1"/>
  <c r="W138" i="1" s="1"/>
  <c r="D138" i="1"/>
  <c r="Y138" i="1" s="1"/>
  <c r="I134" i="5"/>
  <c r="J133" i="5"/>
  <c r="K133" i="5" s="1"/>
  <c r="I134" i="1"/>
  <c r="J133" i="1"/>
  <c r="K133" i="1" s="1"/>
  <c r="W140" i="5" l="1"/>
  <c r="B141" i="5"/>
  <c r="Y140" i="5"/>
  <c r="D141" i="5"/>
  <c r="X140" i="5"/>
  <c r="C141" i="5"/>
  <c r="Z140" i="5"/>
  <c r="E141" i="5"/>
  <c r="AA140" i="5"/>
  <c r="F141" i="5"/>
  <c r="I143" i="5"/>
  <c r="G144" i="5" s="1"/>
  <c r="E139" i="1"/>
  <c r="Z139" i="1" s="1"/>
  <c r="F139" i="1"/>
  <c r="AA139" i="1" s="1"/>
  <c r="H138" i="1"/>
  <c r="B139" i="1"/>
  <c r="W139" i="1" s="1"/>
  <c r="C139" i="1"/>
  <c r="X139" i="1" s="1"/>
  <c r="D139" i="1"/>
  <c r="Y139" i="1" s="1"/>
  <c r="I135" i="1"/>
  <c r="J134" i="1"/>
  <c r="K134" i="1" s="1"/>
  <c r="I135" i="5"/>
  <c r="J134" i="5"/>
  <c r="K134" i="5" s="1"/>
  <c r="X144" i="5" l="1"/>
  <c r="X155" i="5"/>
  <c r="X146" i="5"/>
  <c r="X145" i="5"/>
  <c r="H140" i="5"/>
  <c r="E140" i="1"/>
  <c r="Z140" i="1" s="1"/>
  <c r="F140" i="1"/>
  <c r="AA140" i="1" s="1"/>
  <c r="H139" i="1"/>
  <c r="B140" i="1"/>
  <c r="W140" i="1" s="1"/>
  <c r="C140" i="1"/>
  <c r="X140" i="1" s="1"/>
  <c r="D140" i="1"/>
  <c r="Y140" i="1" s="1"/>
  <c r="I136" i="5"/>
  <c r="J135" i="5"/>
  <c r="K135" i="5" s="1"/>
  <c r="I136" i="1"/>
  <c r="J135" i="1"/>
  <c r="K135" i="1" s="1"/>
  <c r="Y145" i="5" l="1"/>
  <c r="Y152" i="5" s="1"/>
  <c r="AA145" i="5"/>
  <c r="X151" i="5" s="1"/>
  <c r="AC155" i="5"/>
  <c r="AD155" i="5" s="1"/>
  <c r="Y155" i="5"/>
  <c r="Z155" i="5" s="1"/>
  <c r="AA155" i="5" s="1"/>
  <c r="AA156" i="5" s="1"/>
  <c r="X147" i="5"/>
  <c r="W151" i="5" s="1"/>
  <c r="F141" i="1"/>
  <c r="E141" i="1"/>
  <c r="H140" i="1"/>
  <c r="B141" i="1"/>
  <c r="C141" i="1"/>
  <c r="D141" i="1"/>
  <c r="I137" i="1"/>
  <c r="J136" i="1"/>
  <c r="K136" i="1" s="1"/>
  <c r="I137" i="5"/>
  <c r="J136" i="5"/>
  <c r="K136" i="5" s="1"/>
  <c r="Y151" i="5" l="1"/>
  <c r="Y153" i="5" s="1"/>
  <c r="I146" i="5" s="1"/>
  <c r="Z141" i="1"/>
  <c r="E142" i="1"/>
  <c r="AA141" i="1"/>
  <c r="F142" i="1"/>
  <c r="X141" i="1"/>
  <c r="C142" i="1"/>
  <c r="W141" i="1"/>
  <c r="B142" i="1"/>
  <c r="Y141" i="1"/>
  <c r="D142" i="1"/>
  <c r="I144" i="1"/>
  <c r="G145" i="1" s="1"/>
  <c r="I138" i="5"/>
  <c r="J137" i="5"/>
  <c r="K137" i="5" s="1"/>
  <c r="J137" i="1"/>
  <c r="K137" i="1" s="1"/>
  <c r="I138" i="1"/>
  <c r="H141" i="1" l="1"/>
  <c r="X146" i="1"/>
  <c r="X147" i="1"/>
  <c r="X156" i="1"/>
  <c r="X145" i="1"/>
  <c r="I139" i="1"/>
  <c r="J138" i="1"/>
  <c r="K138" i="1" s="1"/>
  <c r="I139" i="5"/>
  <c r="J138" i="5"/>
  <c r="K138" i="5" s="1"/>
  <c r="X148" i="1" l="1"/>
  <c r="W152" i="1" s="1"/>
  <c r="Y156" i="1"/>
  <c r="Z156" i="1" s="1"/>
  <c r="AA156" i="1" s="1"/>
  <c r="AA157" i="1" s="1"/>
  <c r="AC156" i="1"/>
  <c r="AD156" i="1" s="1"/>
  <c r="Y146" i="1"/>
  <c r="Y153" i="1" s="1"/>
  <c r="AA146" i="1"/>
  <c r="X152" i="1" s="1"/>
  <c r="I140" i="5"/>
  <c r="J139" i="5"/>
  <c r="K139" i="5" s="1"/>
  <c r="I140" i="1"/>
  <c r="J139" i="1"/>
  <c r="K139" i="1" s="1"/>
  <c r="Y152" i="1" l="1"/>
  <c r="Y154" i="1" s="1"/>
  <c r="I147" i="1" s="1"/>
  <c r="I141" i="1"/>
  <c r="J140" i="1"/>
  <c r="K140" i="1" s="1"/>
  <c r="I141" i="5"/>
  <c r="V141" i="5" s="1"/>
  <c r="J140" i="5"/>
  <c r="K140" i="5" s="1"/>
  <c r="X141" i="5" l="1"/>
  <c r="Z153" i="5"/>
  <c r="I142" i="1"/>
  <c r="V142" i="1" s="1"/>
  <c r="J141" i="1"/>
  <c r="K141" i="1" s="1"/>
  <c r="AB153" i="5" l="1"/>
  <c r="AC153" i="5" s="1"/>
  <c r="L144" i="5" s="1"/>
  <c r="N147" i="5"/>
  <c r="Z154" i="1"/>
  <c r="V157" i="1"/>
  <c r="X142" i="1"/>
  <c r="AB154" i="1" l="1"/>
  <c r="AC154" i="1" s="1"/>
  <c r="I145" i="1" s="1"/>
  <c r="N148" i="1"/>
  <c r="N144" i="5"/>
  <c r="N146" i="5" s="1"/>
  <c r="W165" i="5"/>
  <c r="Y165" i="5" s="1"/>
  <c r="N145" i="1" l="1"/>
  <c r="N147" i="1" s="1"/>
  <c r="W166" i="1"/>
  <c r="Y166" i="1" s="1"/>
</calcChain>
</file>

<file path=xl/sharedStrings.xml><?xml version="1.0" encoding="utf-8"?>
<sst xmlns="http://schemas.openxmlformats.org/spreadsheetml/2006/main" count="407" uniqueCount="226">
  <si>
    <t xml:space="preserve">Gegevens werknemer </t>
  </si>
  <si>
    <t>Naam</t>
  </si>
  <si>
    <t>Functie</t>
  </si>
  <si>
    <t>Werktijdfactor</t>
  </si>
  <si>
    <t>Directie</t>
  </si>
  <si>
    <t>(selecteer)</t>
  </si>
  <si>
    <t>Functiecategorie</t>
  </si>
  <si>
    <t>Aantal weken ouderschapsverlof</t>
  </si>
  <si>
    <t>weken</t>
  </si>
  <si>
    <t>Gegevens m.b.t. het ouderschapsverlof</t>
  </si>
  <si>
    <t>Leeftijd per</t>
  </si>
  <si>
    <t>Definitieve einddatum ouderschapsverlof gemeld aan directie</t>
  </si>
  <si>
    <t>Paraaf</t>
  </si>
  <si>
    <t>Schoolgegevens</t>
  </si>
  <si>
    <t xml:space="preserve">Bestuursnummer:     </t>
  </si>
  <si>
    <t xml:space="preserve">Schoolnaam:                         </t>
  </si>
  <si>
    <t xml:space="preserve">Brinnummer:              </t>
  </si>
  <si>
    <t xml:space="preserve">Adres:                                      </t>
  </si>
  <si>
    <t xml:space="preserve">Postcode en Plaats:             </t>
  </si>
  <si>
    <t>Plaats:</t>
  </si>
  <si>
    <t>Datum:</t>
  </si>
  <si>
    <t>Naam:</t>
  </si>
  <si>
    <t>Handtekening:</t>
  </si>
  <si>
    <t>Aanvrager:</t>
  </si>
  <si>
    <t>Bevoegd gezag:</t>
  </si>
  <si>
    <t>Alleen VGS (niet invullen)</t>
  </si>
  <si>
    <t>ja</t>
  </si>
  <si>
    <t>nee</t>
  </si>
  <si>
    <t>Geboortedatum</t>
  </si>
  <si>
    <t>dat u per dag wilt opnemen:</t>
  </si>
  <si>
    <t>ma</t>
  </si>
  <si>
    <t>di</t>
  </si>
  <si>
    <t>wo</t>
  </si>
  <si>
    <t>do</t>
  </si>
  <si>
    <t>vr</t>
  </si>
  <si>
    <t>weeknr.</t>
  </si>
  <si>
    <t xml:space="preserve">Ouderschapsverlof kan maximaal doorlopen tot de leeftijd van 8 jaar. </t>
  </si>
  <si>
    <t xml:space="preserve">Geboortedatum </t>
  </si>
  <si>
    <t>jaar</t>
  </si>
  <si>
    <t>maand</t>
  </si>
  <si>
    <t>dag</t>
  </si>
  <si>
    <t>Maximaal opnemen tot</t>
  </si>
  <si>
    <t>Aantal schoolweken</t>
  </si>
  <si>
    <t>tot</t>
  </si>
  <si>
    <t>totaal</t>
  </si>
  <si>
    <t>1. Wilt u gebruik maken van betaald of onbetaald ouderschapsverlof?</t>
  </si>
  <si>
    <t>2. Naam van het kind waarvoor u ouderschapsverlof wilt opnemen?</t>
  </si>
  <si>
    <t xml:space="preserve">3. Geboortedatum van het kind waarvoor u ouderschapsverlof wilt opnemen. </t>
  </si>
  <si>
    <t>4. Wanneer wilt u het ouderschapsverlof in laten gaan?</t>
  </si>
  <si>
    <t>6. Het ouderschapsverlof kan maximaal doorlopen tot:</t>
  </si>
  <si>
    <t>Ondertekening bevoegd gezag en aanvrager (stuur kopie geboortekaartje mee)</t>
  </si>
  <si>
    <t>5. Leeftijd van uw kind op ingangsdatum ouderschapsverlof</t>
  </si>
  <si>
    <t>Begin</t>
  </si>
  <si>
    <t>Eind</t>
  </si>
  <si>
    <t>Totaal</t>
  </si>
  <si>
    <t>klokuren ouderschapsverlof</t>
  </si>
  <si>
    <t>OP</t>
  </si>
  <si>
    <t>Betaald</t>
  </si>
  <si>
    <t>Onbetaald</t>
  </si>
  <si>
    <t xml:space="preserve">8. Aantal </t>
  </si>
  <si>
    <t>Controle ingevoerde gegevens</t>
  </si>
  <si>
    <t>Opmerkingen:</t>
  </si>
  <si>
    <t>Datum</t>
  </si>
  <si>
    <t>werktijdfactor</t>
  </si>
  <si>
    <t>Dit model is gemaakt door:</t>
  </si>
  <si>
    <t>VGS</t>
  </si>
  <si>
    <t>Ridderkerk</t>
  </si>
  <si>
    <t>www.vgs.nl</t>
  </si>
  <si>
    <t>secretariaat@vgs.nl</t>
  </si>
  <si>
    <t>Disclaimer</t>
  </si>
  <si>
    <t xml:space="preserve">Het ontwerpen en samenstellen van dit programma/model is met de uiterste zorgvuldigheid gebeurd. </t>
  </si>
  <si>
    <t xml:space="preserve">Op moment van gebruik zal bepaald moeten worden of de verwerkte informatie en/of formules nog actueel zijn. </t>
  </si>
  <si>
    <t>U kunt aan de uitkomsten van het gebruik van het programma/model geen enkel recht of aanspraak ontlenen.</t>
  </si>
  <si>
    <t xml:space="preserve"> In geen enkel geval is VGS aansprakelijk voor enige directe of indirecte schade die voortkomt uit of verband houdt </t>
  </si>
  <si>
    <t>met het gebruik van dit programma/model.</t>
  </si>
  <si>
    <t>vgs2007-03</t>
  </si>
  <si>
    <t>7. Aantal uur ouderschapsverlof waar u recht op heeft per kind is in:</t>
  </si>
  <si>
    <t>begindatum</t>
  </si>
  <si>
    <t>dagnummer:</t>
  </si>
  <si>
    <t>zo</t>
  </si>
  <si>
    <t>za</t>
  </si>
  <si>
    <t>Week</t>
  </si>
  <si>
    <t>uren:</t>
  </si>
  <si>
    <t>laatste dag</t>
  </si>
  <si>
    <t>klokuren (bij OP)</t>
  </si>
  <si>
    <t>Cumulatief</t>
  </si>
  <si>
    <t>10. Vul in onderstaande tabel de dagen in waarop u ouderschapsverlof opneemt.</t>
  </si>
  <si>
    <t>per week</t>
  </si>
  <si>
    <t>saldo</t>
  </si>
  <si>
    <t>Opname ouderschapsverlof</t>
  </si>
  <si>
    <t>aantal dagen</t>
  </si>
  <si>
    <t>kwartalen</t>
  </si>
  <si>
    <t>per maand</t>
  </si>
  <si>
    <t>per dag</t>
  </si>
  <si>
    <t>aantal uur</t>
  </si>
  <si>
    <t>Opname</t>
  </si>
  <si>
    <t>recht</t>
  </si>
  <si>
    <t>opname</t>
  </si>
  <si>
    <t>aantal mnd</t>
  </si>
  <si>
    <t>wtf</t>
  </si>
  <si>
    <t>per week in %</t>
  </si>
  <si>
    <t>per wk/uren</t>
  </si>
  <si>
    <t xml:space="preserve"> gemiddeld</t>
  </si>
  <si>
    <t>12. Het inhoudingspercentage op het salaris is van</t>
  </si>
  <si>
    <t>11. Het ouderschapsverlof eindigt, op basis van ingevulde tabel, per:</t>
  </si>
  <si>
    <t>Laatste week</t>
  </si>
  <si>
    <t>oud.verlof?</t>
  </si>
  <si>
    <t>hele maanden</t>
  </si>
  <si>
    <t>datum per 1e vd beginmnd</t>
  </si>
  <si>
    <t>Tweede mnd</t>
  </si>
  <si>
    <t>ltst.mnd+1</t>
  </si>
  <si>
    <t>1e mnd</t>
  </si>
  <si>
    <t>ltst.mnd</t>
  </si>
  <si>
    <t>tot.aant.dagen</t>
  </si>
  <si>
    <t>aant.dagen O.Verlof</t>
  </si>
  <si>
    <t>hele mnd</t>
  </si>
  <si>
    <t>Factor in mnd</t>
  </si>
  <si>
    <t>Totaal mnd</t>
  </si>
  <si>
    <t>tot.korting in %</t>
  </si>
  <si>
    <t>Gem.krt.</t>
  </si>
  <si>
    <t>uren oud.v.</t>
  </si>
  <si>
    <t>fact.oud.verlof:</t>
  </si>
  <si>
    <t>9. Aantal weken dat recht bestaat op ouderschapsverlof (excl. vakanties):</t>
  </si>
  <si>
    <t>Aant.dag.</t>
  </si>
  <si>
    <t>aantal maanden</t>
  </si>
  <si>
    <t>totale korting</t>
  </si>
  <si>
    <t>korting</t>
  </si>
  <si>
    <t>hulpberek.</t>
  </si>
  <si>
    <t>oudersch.verlof</t>
  </si>
  <si>
    <t>Het percentage voor de inhouding wordt volgens onderstaande formule berekend:</t>
  </si>
  <si>
    <t>aantal uren ouderschapsverlof / (415 x wtf) x (135% / aantal maanden)</t>
  </si>
  <si>
    <t>a</t>
  </si>
  <si>
    <t>b</t>
  </si>
  <si>
    <t>c</t>
  </si>
  <si>
    <t>uren ouderschapsverlof</t>
  </si>
  <si>
    <t>Rekenvoorbeelden</t>
  </si>
  <si>
    <t>d</t>
  </si>
  <si>
    <t>Indien gekozen wordt voor ouderschapsverlof voor de volledige weekomvang en</t>
  </si>
  <si>
    <t>de volledige weekomvang als compensatieverlof te worden opgenomen.</t>
  </si>
  <si>
    <t xml:space="preserve">er was daarvoor sprake van opname compensatieverlof, dan dient 8,6% van </t>
  </si>
  <si>
    <t>Anders ontstaat een situatie waarin meer ouderschapsverlof wordt opgenomen</t>
  </si>
  <si>
    <t>lesuren per week</t>
  </si>
  <si>
    <t>Gemiddeld aantal lesweken</t>
  </si>
  <si>
    <t>Opname compensatieverlof</t>
  </si>
  <si>
    <t xml:space="preserve">In geval van ouderschapsverlof over een periode van 10 lesweken, dient er </t>
  </si>
  <si>
    <t>in deze periode 10 x 2,04 aan compensatieverlof te worden opgenomen,</t>
  </si>
  <si>
    <t>ofwel 20,4 lesuren.</t>
  </si>
  <si>
    <t>In het model wordt dan ingevuld aan ouderschapsverlofopname 23,71 uur per week.</t>
  </si>
  <si>
    <t>Vier dagen van 5,5 en één dag van 3,75 uur.</t>
  </si>
  <si>
    <r>
      <t xml:space="preserve">dan </t>
    </r>
    <r>
      <rPr>
        <i/>
        <sz val="10"/>
        <rFont val="Arial"/>
        <family val="2"/>
      </rPr>
      <t>gemiddeld</t>
    </r>
    <r>
      <rPr>
        <sz val="10"/>
        <rFont val="Arial"/>
        <family val="2"/>
      </rPr>
      <t xml:space="preserve"> wordt gewerkt in een week. Dit zou betekenen dat een werknemer</t>
    </r>
  </si>
  <si>
    <t>met een werktijdfactor van 1,0000 ouderschapsverlof zou opnemen voor 1,0860.</t>
  </si>
  <si>
    <t xml:space="preserve">Dit kan natuurlijk niet. </t>
  </si>
  <si>
    <t>vrijdag geen 5,5 uur maar 3,46 uur ingevuld.</t>
  </si>
  <si>
    <t xml:space="preserve">Het compensatieverlof wordt dan b.v. op vrijdag opgenomen, hiertoe wordt dan </t>
  </si>
  <si>
    <t xml:space="preserve">het aantal ouderschapsverlofuren op vrijdag met 2,04 verminderd en wordt op </t>
  </si>
  <si>
    <t>Inhoudingspercentage</t>
  </si>
  <si>
    <t>Maandelijkse inhouding</t>
  </si>
  <si>
    <t>Totale inhouding</t>
  </si>
  <si>
    <t>In de CAO RPO staat de berekening vermeld voor het in te houden bedrag.</t>
  </si>
  <si>
    <t>Dit wordt hieronder uitgewerkt met een aantal rekenvoorbeelden.</t>
  </si>
  <si>
    <t xml:space="preserve">     Per week dient u een nieuwe regel in te vullen c.q. te controleren</t>
  </si>
  <si>
    <t>voorbeeld 6</t>
  </si>
  <si>
    <t>De maandelijkse inhouding is in de vijf rekenvoorbeelden verschillend, de totale</t>
  </si>
  <si>
    <t>Het verschil in aantal maanden tussen voorbeeld 1 en 2 kan wellicht vragen oproepen.</t>
  </si>
  <si>
    <t>In voorbeeld 1 is er sprake van meer vakantieweken die in de ouderschapsverlofperiode</t>
  </si>
  <si>
    <t>het inhoudingspercentage hoger, terwijl de totale inhouding in beide voorbeelden gelijk is.</t>
  </si>
  <si>
    <t>Per saldo kost het ouderschapsverlof dus evenveel aangezien het aantal uren gelijk is.</t>
  </si>
  <si>
    <t>inhouding over de hele periode waarin het volledige ouderschapsverlof wordt opgenomen</t>
  </si>
  <si>
    <t>(voorbeeld 1 tot en met 4) is echter gelijk.</t>
  </si>
  <si>
    <t>Bruto salaris schaal LA 10</t>
  </si>
  <si>
    <t>vallen dan in voorbeeld 2. In voorbeeld 2 is daarom de verlofperiode korter maar wordt wel</t>
  </si>
  <si>
    <t>13. De omvang van de verloffactor voor ouderschapsverlof is in de onder 12. genoemde periode:</t>
  </si>
  <si>
    <t>Afrondingsverschillen</t>
  </si>
  <si>
    <t>In het model kunnen afrondingsverschillen van 0,0001 of minder voorkomen. Deze hebben</t>
  </si>
  <si>
    <t>een verwaarloosbaar effect op de berekeningen.</t>
  </si>
  <si>
    <t>14. Aantal maanden ouderschapsverlof:</t>
  </si>
  <si>
    <t>Ouderschapsverlofopname i.c.m. opname compensatieverlof (ADV) bij OP/directie</t>
  </si>
  <si>
    <t>Gem.aant. lesuren per week</t>
  </si>
  <si>
    <t>oud.v.wtf</t>
  </si>
  <si>
    <t>Krt.over wtf</t>
  </si>
  <si>
    <t>bruto</t>
  </si>
  <si>
    <t>kort.mnd</t>
  </si>
  <si>
    <t>tot.krt.</t>
  </si>
  <si>
    <t>tot.%</t>
  </si>
  <si>
    <t>Uitleg bij de omvang en inhouding bij betaald ouderschapsverlof</t>
  </si>
  <si>
    <t>Toelichting voor model 'Deelname ouderschapsverlof'</t>
  </si>
  <si>
    <t>Dit model bestaat uit de volgende tabbladen.</t>
  </si>
  <si>
    <t>Betaald ouderschapsverlof</t>
  </si>
  <si>
    <t>Onbetaald ouderschapsverlof</t>
  </si>
  <si>
    <t>Uitleg betaald ouderschapsverlof</t>
  </si>
  <si>
    <t>Hiermee kan de aanvraag voor betaald ouderschapsverlof gedaan worden. Het model berekent het recht en de inhouding voor betaald ouderschapsverlof.</t>
  </si>
  <si>
    <t>U dient de vragen op volgorde te beantwoorden, anders kunnen er fouten in de</t>
  </si>
  <si>
    <t>berekening of beantwoording ontstaan.</t>
  </si>
  <si>
    <t>De blauw gearceerde cellen dienen ingevuld te worden.</t>
  </si>
  <si>
    <t>De geel gearceerde cellen geven de uitkomsten weer o.b.v. ingevoerde gegevens.</t>
  </si>
  <si>
    <t>Voor directie en OP wordt gewerkt met lesuren èn klokuren in de berekening.</t>
  </si>
  <si>
    <t xml:space="preserve">Voor wat betreft de inhoud van de regeling (on)betaald ouderschapsverlof wordt </t>
  </si>
  <si>
    <t>verwezen naar de CAO RPO artikel 8.19, 8.20 en 8.21.</t>
  </si>
  <si>
    <t>In het model kunnen afrondingsverschillen van 0,0001 of kleiner voorkomen. Deze</t>
  </si>
  <si>
    <t>hebben een verwaarloosbaar effect in de berekeningen.</t>
  </si>
  <si>
    <t>Algemene opmerkingen bij het (invullen) van het model:</t>
  </si>
  <si>
    <t xml:space="preserve"> </t>
  </si>
  <si>
    <t>Over het deel van de werktijdfactor dat onbetaald ouderschapsverlof wordt opgenomen</t>
  </si>
  <si>
    <t>bedraagt de inhouding 100%.</t>
  </si>
  <si>
    <t>Uitleg bij de omvang en inhouding bij onbetaald ouderschapsverlof</t>
  </si>
  <si>
    <t>Omvang onbetaald ouderschapsverlof</t>
  </si>
  <si>
    <t>Vakanties</t>
  </si>
  <si>
    <t>Over vakantie(dagen) gedurende de periode van het onbetaald ouderschapsverlof vindt geen</t>
  </si>
  <si>
    <t>salarisbetaling plaats. Naarmate er meer vakantiedagen in de periode van het verlof vallen,</t>
  </si>
  <si>
    <t>wordt de totale periode waarover geen salarisbetaling plaatsvindt langer.</t>
  </si>
  <si>
    <t>12. De periode van het ouderschapsverlof is van</t>
  </si>
  <si>
    <t>Uitleg onbetaald ouderschapsverlof</t>
  </si>
  <si>
    <t>Hierin wordt een uitleg gegeven over de berekening van de inhouding wegens betaald ouderschapsverlof, e.d.</t>
  </si>
  <si>
    <t>Hiermee kan de aanvraag voor onbetaald ouderschapsverlof gedaan worden. Het model berekent het recht en de inhouding voor onbetaald ouderschapsverlof.</t>
  </si>
  <si>
    <t>Hierin wordt een uitleg gegeven over de berekening van de inhouding wegens onbetaald ouderschapsverlof, e.d.</t>
  </si>
  <si>
    <t xml:space="preserve">    Opgenomen betaalde uren + uren vaderschapsverlof :</t>
  </si>
  <si>
    <t>Het verlof bedraagt bij een volledige benoeming (werktijdfactor 1,0000) 1040 klokuren.</t>
  </si>
  <si>
    <t>In lesgebonden tijd is dit 583 lesuren.</t>
  </si>
  <si>
    <t>OOP / OP op basis van klokuren</t>
  </si>
  <si>
    <t>Werktijdfactor aanvang verlof</t>
  </si>
  <si>
    <t>8. Aantal uur ouderschapsverlof waar u recht op heeft per kind is in:</t>
  </si>
  <si>
    <t xml:space="preserve">9. Aantal </t>
  </si>
  <si>
    <t>10. Aantal weken dat recht bestaat op ouderschapsverlof (excl. vakanties):</t>
  </si>
  <si>
    <t>11. Vul in onderstaande tabel de dagen in waarop u ouderschapsverlof opneemt.</t>
  </si>
  <si>
    <t>Werktijdfactor na verlof</t>
  </si>
  <si>
    <r>
      <t xml:space="preserve">7. Is er eerder oudersch.verlof genoten voor </t>
    </r>
    <r>
      <rPr>
        <b/>
        <sz val="9"/>
        <rFont val="Tahoma"/>
        <family val="2"/>
      </rPr>
      <t>dit kind</t>
    </r>
    <r>
      <rPr>
        <sz val="9"/>
        <rFont val="Tahoma"/>
        <family val="2"/>
      </rPr>
      <t>? Zo ja, genoten uren invullen: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</si>
</sst>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0.0000"/>
    <numFmt numFmtId="167" formatCode="0.00000"/>
    <numFmt numFmtId="168" formatCode="0\ &quot;jaar&quot;"/>
    <numFmt numFmtId="169" formatCode="ddd\ dd/mm/yy"/>
    <numFmt numFmtId="170" formatCode="ddd\ d/m/yy"/>
    <numFmt numFmtId="171" formatCode="#,##0.0000"/>
    <numFmt numFmtId="172" formatCode="0.000%"/>
    <numFmt numFmtId="173" formatCode="0.0000%"/>
  </numFmts>
  <fonts count="3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/>
      <sz val="9"/>
      <name val="Tahoma"/>
      <family val="2"/>
    </font>
    <font>
      <b/>
      <u/>
      <sz val="9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b/>
      <sz val="9"/>
      <color indexed="10"/>
      <name val="Tahoma"/>
      <family val="2"/>
    </font>
    <font>
      <u/>
      <sz val="9"/>
      <name val="Tahoma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2" fontId="0" fillId="2" borderId="2" xfId="0" applyNumberFormat="1" applyFill="1" applyBorder="1" applyProtection="1"/>
    <xf numFmtId="49" fontId="2" fillId="2" borderId="5" xfId="0" applyNumberFormat="1" applyFont="1" applyFill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/>
    <xf numFmtId="0" fontId="15" fillId="2" borderId="6" xfId="0" applyFont="1" applyFill="1" applyBorder="1"/>
    <xf numFmtId="0" fontId="15" fillId="2" borderId="7" xfId="0" applyFont="1" applyFill="1" applyBorder="1"/>
    <xf numFmtId="0" fontId="16" fillId="2" borderId="8" xfId="0" applyFont="1" applyFill="1" applyBorder="1"/>
    <xf numFmtId="0" fontId="0" fillId="2" borderId="9" xfId="0" applyFill="1" applyBorder="1"/>
    <xf numFmtId="0" fontId="17" fillId="2" borderId="9" xfId="0" applyFont="1" applyFill="1" applyBorder="1"/>
    <xf numFmtId="0" fontId="17" fillId="2" borderId="0" xfId="0" applyFont="1" applyFill="1" applyBorder="1"/>
    <xf numFmtId="0" fontId="16" fillId="2" borderId="10" xfId="0" applyFont="1" applyFill="1" applyBorder="1"/>
    <xf numFmtId="0" fontId="18" fillId="2" borderId="9" xfId="2" applyFont="1" applyFill="1" applyBorder="1" applyAlignment="1" applyProtection="1"/>
    <xf numFmtId="0" fontId="18" fillId="2" borderId="0" xfId="2" applyFont="1" applyFill="1" applyBorder="1" applyAlignment="1" applyProtection="1"/>
    <xf numFmtId="0" fontId="18" fillId="2" borderId="11" xfId="2" applyFont="1" applyFill="1" applyBorder="1" applyAlignment="1" applyProtection="1"/>
    <xf numFmtId="0" fontId="18" fillId="2" borderId="12" xfId="2" applyFont="1" applyFill="1" applyBorder="1" applyAlignment="1" applyProtection="1"/>
    <xf numFmtId="0" fontId="16" fillId="2" borderId="13" xfId="0" applyFont="1" applyFill="1" applyBorder="1"/>
    <xf numFmtId="0" fontId="16" fillId="2" borderId="0" xfId="0" applyFont="1" applyFill="1" applyBorder="1"/>
    <xf numFmtId="0" fontId="0" fillId="2" borderId="0" xfId="0" applyFill="1" applyBorder="1"/>
    <xf numFmtId="0" fontId="2" fillId="2" borderId="0" xfId="0" applyFont="1" applyFill="1"/>
    <xf numFmtId="0" fontId="19" fillId="2" borderId="0" xfId="0" applyFont="1" applyFill="1"/>
    <xf numFmtId="0" fontId="16" fillId="2" borderId="0" xfId="0" applyFont="1" applyFill="1"/>
    <xf numFmtId="0" fontId="6" fillId="2" borderId="0" xfId="0" applyFont="1" applyFill="1"/>
    <xf numFmtId="1" fontId="0" fillId="2" borderId="0" xfId="0" applyNumberFormat="1" applyFill="1"/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/>
    </xf>
    <xf numFmtId="0" fontId="1" fillId="2" borderId="0" xfId="0" applyFont="1" applyFill="1"/>
    <xf numFmtId="0" fontId="0" fillId="2" borderId="0" xfId="0" applyFill="1" applyProtection="1"/>
    <xf numFmtId="0" fontId="3" fillId="2" borderId="14" xfId="0" applyFont="1" applyFill="1" applyBorder="1" applyProtection="1"/>
    <xf numFmtId="0" fontId="0" fillId="2" borderId="15" xfId="0" applyFill="1" applyBorder="1" applyProtection="1"/>
    <xf numFmtId="0" fontId="1" fillId="2" borderId="2" xfId="0" applyFont="1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4" xfId="0" applyFill="1" applyBorder="1" applyProtection="1"/>
    <xf numFmtId="14" fontId="0" fillId="2" borderId="15" xfId="0" applyNumberFormat="1" applyFill="1" applyBorder="1" applyProtection="1"/>
    <xf numFmtId="14" fontId="0" fillId="2" borderId="16" xfId="0" applyNumberFormat="1" applyFill="1" applyBorder="1" applyProtection="1"/>
    <xf numFmtId="0" fontId="0" fillId="2" borderId="3" xfId="0" applyNumberFormat="1" applyFill="1" applyBorder="1" applyProtection="1"/>
    <xf numFmtId="0" fontId="0" fillId="2" borderId="16" xfId="0" applyFill="1" applyBorder="1" applyAlignment="1" applyProtection="1">
      <alignment horizontal="right"/>
    </xf>
    <xf numFmtId="14" fontId="0" fillId="2" borderId="0" xfId="0" applyNumberFormat="1" applyFill="1" applyBorder="1" applyProtection="1"/>
    <xf numFmtId="0" fontId="12" fillId="2" borderId="0" xfId="0" applyFont="1" applyFill="1" applyProtection="1"/>
    <xf numFmtId="14" fontId="0" fillId="2" borderId="4" xfId="0" applyNumberForma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11" fillId="2" borderId="5" xfId="0" applyFont="1" applyFill="1" applyBorder="1" applyProtection="1"/>
    <xf numFmtId="170" fontId="6" fillId="2" borderId="20" xfId="0" applyNumberFormat="1" applyFont="1" applyFill="1" applyBorder="1" applyProtection="1"/>
    <xf numFmtId="0" fontId="6" fillId="2" borderId="20" xfId="0" applyFont="1" applyFill="1" applyBorder="1" applyProtection="1"/>
    <xf numFmtId="0" fontId="13" fillId="2" borderId="0" xfId="0" applyFont="1" applyFill="1" applyProtection="1"/>
    <xf numFmtId="2" fontId="0" fillId="2" borderId="3" xfId="0" applyNumberFormat="1" applyFill="1" applyBorder="1" applyProtection="1"/>
    <xf numFmtId="0" fontId="0" fillId="2" borderId="21" xfId="0" applyFill="1" applyBorder="1" applyProtection="1"/>
    <xf numFmtId="0" fontId="6" fillId="2" borderId="5" xfId="0" applyFont="1" applyFill="1" applyBorder="1" applyProtection="1"/>
    <xf numFmtId="170" fontId="20" fillId="4" borderId="20" xfId="0" applyNumberFormat="1" applyFont="1" applyFill="1" applyBorder="1" applyProtection="1"/>
    <xf numFmtId="1" fontId="0" fillId="2" borderId="0" xfId="0" applyNumberFormat="1" applyFill="1" applyProtection="1"/>
    <xf numFmtId="0" fontId="0" fillId="2" borderId="0" xfId="0" applyNumberFormat="1" applyFill="1" applyProtection="1"/>
    <xf numFmtId="0" fontId="0" fillId="2" borderId="5" xfId="0" applyFill="1" applyBorder="1" applyAlignment="1" applyProtection="1">
      <alignment horizontal="center"/>
    </xf>
    <xf numFmtId="0" fontId="0" fillId="5" borderId="0" xfId="0" applyFill="1" applyBorder="1" applyProtection="1"/>
    <xf numFmtId="0" fontId="6" fillId="2" borderId="0" xfId="0" applyFont="1" applyFill="1" applyAlignment="1" applyProtection="1">
      <alignment horizontal="left"/>
    </xf>
    <xf numFmtId="14" fontId="0" fillId="2" borderId="0" xfId="0" applyNumberFormat="1" applyFill="1" applyProtection="1"/>
    <xf numFmtId="0" fontId="2" fillId="2" borderId="5" xfId="0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left"/>
    </xf>
    <xf numFmtId="0" fontId="6" fillId="2" borderId="0" xfId="0" applyFont="1" applyFill="1" applyProtection="1"/>
    <xf numFmtId="2" fontId="0" fillId="6" borderId="22" xfId="0" applyNumberFormat="1" applyFill="1" applyBorder="1" applyAlignment="1" applyProtection="1">
      <alignment horizontal="left"/>
    </xf>
    <xf numFmtId="2" fontId="0" fillId="6" borderId="0" xfId="0" applyNumberForma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4" fontId="14" fillId="2" borderId="0" xfId="0" applyNumberFormat="1" applyFont="1" applyFill="1" applyProtection="1"/>
    <xf numFmtId="0" fontId="4" fillId="2" borderId="0" xfId="0" applyFont="1" applyFill="1" applyProtection="1"/>
    <xf numFmtId="4" fontId="4" fillId="2" borderId="0" xfId="0" applyNumberFormat="1" applyFont="1" applyFill="1" applyAlignment="1" applyProtection="1">
      <alignment horizontal="left"/>
    </xf>
    <xf numFmtId="0" fontId="4" fillId="2" borderId="5" xfId="0" applyFont="1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center"/>
    </xf>
    <xf numFmtId="4" fontId="0" fillId="2" borderId="0" xfId="0" applyNumberFormat="1" applyFill="1" applyProtection="1"/>
    <xf numFmtId="0" fontId="0" fillId="2" borderId="4" xfId="0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horizontal="center"/>
    </xf>
    <xf numFmtId="173" fontId="6" fillId="4" borderId="23" xfId="3" applyNumberFormat="1" applyFont="1" applyFill="1" applyBorder="1" applyProtection="1"/>
    <xf numFmtId="172" fontId="0" fillId="2" borderId="0" xfId="3" applyNumberFormat="1" applyFont="1" applyFill="1" applyProtection="1"/>
    <xf numFmtId="0" fontId="0" fillId="2" borderId="0" xfId="0" applyFill="1" applyAlignment="1" applyProtection="1"/>
    <xf numFmtId="0" fontId="9" fillId="2" borderId="5" xfId="0" applyFont="1" applyFill="1" applyBorder="1" applyProtection="1"/>
    <xf numFmtId="0" fontId="0" fillId="2" borderId="5" xfId="0" applyFill="1" applyBorder="1" applyProtection="1"/>
    <xf numFmtId="10" fontId="0" fillId="2" borderId="0" xfId="3" applyNumberFormat="1" applyFont="1" applyFill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0" fillId="2" borderId="5" xfId="0" applyFill="1" applyBorder="1" applyAlignment="1" applyProtection="1"/>
    <xf numFmtId="9" fontId="0" fillId="2" borderId="5" xfId="0" applyNumberFormat="1" applyFill="1" applyBorder="1" applyProtection="1"/>
    <xf numFmtId="9" fontId="0" fillId="2" borderId="5" xfId="3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23" fillId="2" borderId="0" xfId="0" applyFont="1" applyFill="1" applyProtection="1"/>
    <xf numFmtId="14" fontId="0" fillId="2" borderId="5" xfId="0" applyNumberFormat="1" applyFill="1" applyBorder="1" applyAlignment="1" applyProtection="1"/>
    <xf numFmtId="4" fontId="0" fillId="2" borderId="5" xfId="0" applyNumberFormat="1" applyFill="1" applyBorder="1" applyProtection="1"/>
    <xf numFmtId="0" fontId="4" fillId="2" borderId="0" xfId="0" applyFont="1" applyFill="1" applyAlignment="1" applyProtection="1">
      <alignment horizontal="right"/>
    </xf>
    <xf numFmtId="3" fontId="0" fillId="2" borderId="5" xfId="0" applyNumberForma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24" xfId="0" applyFill="1" applyBorder="1" applyProtection="1"/>
    <xf numFmtId="0" fontId="0" fillId="2" borderId="20" xfId="0" applyFill="1" applyBorder="1" applyProtection="1"/>
    <xf numFmtId="10" fontId="6" fillId="7" borderId="5" xfId="3" applyNumberFormat="1" applyFont="1" applyFill="1" applyBorder="1" applyProtection="1"/>
    <xf numFmtId="0" fontId="4" fillId="2" borderId="21" xfId="0" applyFont="1" applyFill="1" applyBorder="1" applyAlignment="1" applyProtection="1">
      <alignment horizontal="right"/>
    </xf>
    <xf numFmtId="0" fontId="4" fillId="2" borderId="18" xfId="0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right"/>
    </xf>
    <xf numFmtId="0" fontId="0" fillId="2" borderId="25" xfId="0" applyFill="1" applyBorder="1" applyProtection="1"/>
    <xf numFmtId="167" fontId="3" fillId="2" borderId="5" xfId="0" applyNumberFormat="1" applyFont="1" applyFill="1" applyBorder="1" applyProtection="1"/>
    <xf numFmtId="1" fontId="6" fillId="8" borderId="20" xfId="0" applyNumberFormat="1" applyFont="1" applyFill="1" applyBorder="1" applyAlignment="1" applyProtection="1">
      <alignment horizontal="right"/>
    </xf>
    <xf numFmtId="1" fontId="8" fillId="8" borderId="20" xfId="0" applyNumberFormat="1" applyFont="1" applyFill="1" applyBorder="1" applyAlignment="1" applyProtection="1">
      <alignment horizontal="right"/>
    </xf>
    <xf numFmtId="171" fontId="0" fillId="0" borderId="0" xfId="0" applyNumberFormat="1"/>
    <xf numFmtId="10" fontId="0" fillId="0" borderId="0" xfId="3" applyNumberFormat="1" applyFont="1"/>
    <xf numFmtId="0" fontId="0" fillId="0" borderId="0" xfId="0" applyFill="1" applyProtection="1">
      <protection hidden="1"/>
    </xf>
    <xf numFmtId="10" fontId="0" fillId="0" borderId="5" xfId="0" applyNumberFormat="1" applyFill="1" applyBorder="1" applyAlignment="1" applyProtection="1">
      <alignment horizontal="center"/>
      <protection hidden="1"/>
    </xf>
    <xf numFmtId="14" fontId="0" fillId="0" borderId="0" xfId="0" applyNumberFormat="1" applyFill="1" applyBorder="1" applyProtection="1">
      <protection hidden="1"/>
    </xf>
    <xf numFmtId="10" fontId="0" fillId="0" borderId="0" xfId="3" applyNumberFormat="1" applyFont="1" applyFill="1" applyBorder="1" applyProtection="1">
      <protection hidden="1"/>
    </xf>
    <xf numFmtId="166" fontId="6" fillId="0" borderId="0" xfId="0" applyNumberFormat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center"/>
    </xf>
    <xf numFmtId="2" fontId="0" fillId="2" borderId="0" xfId="0" applyNumberForma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169" fontId="4" fillId="2" borderId="0" xfId="0" applyNumberFormat="1" applyFont="1" applyFill="1" applyBorder="1" applyProtection="1"/>
    <xf numFmtId="0" fontId="21" fillId="2" borderId="0" xfId="0" applyFont="1" applyFill="1" applyBorder="1" applyProtection="1"/>
    <xf numFmtId="166" fontId="0" fillId="2" borderId="0" xfId="0" applyNumberFormat="1" applyFill="1" applyProtection="1"/>
    <xf numFmtId="0" fontId="0" fillId="8" borderId="0" xfId="0" applyFill="1" applyBorder="1" applyAlignment="1" applyProtection="1"/>
    <xf numFmtId="0" fontId="0" fillId="8" borderId="0" xfId="0" applyFill="1" applyBorder="1" applyProtection="1"/>
    <xf numFmtId="4" fontId="0" fillId="8" borderId="16" xfId="0" applyNumberFormat="1" applyFill="1" applyBorder="1" applyProtection="1"/>
    <xf numFmtId="0" fontId="0" fillId="8" borderId="0" xfId="0" applyFill="1" applyProtection="1"/>
    <xf numFmtId="4" fontId="0" fillId="8" borderId="0" xfId="1" applyNumberFormat="1" applyFont="1" applyFill="1" applyProtection="1"/>
    <xf numFmtId="0" fontId="11" fillId="8" borderId="1" xfId="0" applyFont="1" applyFill="1" applyBorder="1" applyAlignment="1" applyProtection="1"/>
    <xf numFmtId="10" fontId="0" fillId="8" borderId="15" xfId="0" applyNumberFormat="1" applyFill="1" applyBorder="1" applyAlignment="1" applyProtection="1"/>
    <xf numFmtId="4" fontId="0" fillId="8" borderId="5" xfId="1" applyNumberFormat="1" applyFont="1" applyFill="1" applyBorder="1" applyAlignment="1" applyProtection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left" indent="1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171" fontId="0" fillId="2" borderId="19" xfId="0" applyNumberForma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3" xfId="3" applyNumberFormat="1" applyFont="1" applyFill="1" applyBorder="1" applyAlignment="1">
      <alignment horizontal="center"/>
    </xf>
    <xf numFmtId="10" fontId="0" fillId="2" borderId="21" xfId="3" applyNumberFormat="1" applyFont="1" applyFill="1" applyBorder="1" applyAlignment="1">
      <alignment horizontal="center"/>
    </xf>
    <xf numFmtId="10" fontId="0" fillId="2" borderId="4" xfId="3" applyNumberFormat="1" applyFont="1" applyFill="1" applyBorder="1" applyAlignment="1">
      <alignment horizontal="center"/>
    </xf>
    <xf numFmtId="164" fontId="0" fillId="2" borderId="0" xfId="0" applyNumberFormat="1" applyFill="1"/>
    <xf numFmtId="166" fontId="0" fillId="2" borderId="0" xfId="0" applyNumberFormat="1" applyFill="1"/>
    <xf numFmtId="4" fontId="0" fillId="2" borderId="0" xfId="0" applyNumberFormat="1" applyFill="1"/>
    <xf numFmtId="10" fontId="0" fillId="2" borderId="0" xfId="3" applyNumberFormat="1" applyFont="1" applyFill="1"/>
    <xf numFmtId="0" fontId="27" fillId="2" borderId="14" xfId="0" applyFont="1" applyFill="1" applyBorder="1" applyProtection="1"/>
    <xf numFmtId="0" fontId="27" fillId="2" borderId="1" xfId="0" applyFont="1" applyFill="1" applyBorder="1" applyProtection="1"/>
    <xf numFmtId="0" fontId="28" fillId="2" borderId="1" xfId="0" applyFont="1" applyFill="1" applyBorder="1" applyProtection="1"/>
    <xf numFmtId="0" fontId="28" fillId="2" borderId="1" xfId="0" applyFont="1" applyFill="1" applyBorder="1" applyAlignment="1" applyProtection="1">
      <alignment horizontal="left"/>
    </xf>
    <xf numFmtId="0" fontId="28" fillId="2" borderId="1" xfId="0" applyFont="1" applyFill="1" applyBorder="1" applyAlignment="1" applyProtection="1"/>
    <xf numFmtId="0" fontId="28" fillId="2" borderId="15" xfId="0" applyFont="1" applyFill="1" applyBorder="1" applyAlignment="1" applyProtection="1"/>
    <xf numFmtId="0" fontId="28" fillId="2" borderId="2" xfId="0" applyFont="1" applyFill="1" applyBorder="1" applyProtection="1"/>
    <xf numFmtId="0" fontId="28" fillId="2" borderId="0" xfId="0" applyFont="1" applyFill="1" applyBorder="1" applyProtection="1"/>
    <xf numFmtId="0" fontId="29" fillId="9" borderId="26" xfId="0" applyFont="1" applyFill="1" applyBorder="1" applyAlignment="1" applyProtection="1">
      <alignment horizontal="left"/>
      <protection locked="0"/>
    </xf>
    <xf numFmtId="0" fontId="29" fillId="9" borderId="27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Protection="1"/>
    <xf numFmtId="0" fontId="28" fillId="2" borderId="4" xfId="0" applyFont="1" applyFill="1" applyBorder="1" applyProtection="1"/>
    <xf numFmtId="0" fontId="29" fillId="9" borderId="4" xfId="0" applyFont="1" applyFill="1" applyBorder="1" applyAlignment="1" applyProtection="1">
      <alignment horizontal="left"/>
      <protection locked="0"/>
    </xf>
    <xf numFmtId="0" fontId="30" fillId="2" borderId="14" xfId="0" applyFont="1" applyFill="1" applyBorder="1" applyProtection="1"/>
    <xf numFmtId="0" fontId="31" fillId="2" borderId="1" xfId="0" applyFont="1" applyFill="1" applyBorder="1" applyProtection="1"/>
    <xf numFmtId="0" fontId="28" fillId="2" borderId="1" xfId="0" applyFont="1" applyFill="1" applyBorder="1" applyAlignment="1" applyProtection="1">
      <alignment horizontal="right"/>
    </xf>
    <xf numFmtId="0" fontId="28" fillId="2" borderId="15" xfId="0" applyFont="1" applyFill="1" applyBorder="1" applyAlignment="1" applyProtection="1">
      <alignment horizontal="right"/>
    </xf>
    <xf numFmtId="0" fontId="29" fillId="9" borderId="23" xfId="0" applyFont="1" applyFill="1" applyBorder="1" applyAlignment="1" applyProtection="1">
      <alignment horizontal="left"/>
      <protection locked="0"/>
    </xf>
    <xf numFmtId="0" fontId="28" fillId="2" borderId="28" xfId="0" applyFont="1" applyFill="1" applyBorder="1" applyProtection="1"/>
    <xf numFmtId="14" fontId="29" fillId="9" borderId="29" xfId="0" applyNumberFormat="1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left"/>
    </xf>
    <xf numFmtId="0" fontId="28" fillId="2" borderId="16" xfId="0" applyFont="1" applyFill="1" applyBorder="1" applyProtection="1"/>
    <xf numFmtId="166" fontId="29" fillId="9" borderId="29" xfId="0" applyNumberFormat="1" applyFont="1" applyFill="1" applyBorder="1" applyAlignment="1" applyProtection="1">
      <alignment horizontal="left"/>
      <protection locked="0"/>
    </xf>
    <xf numFmtId="166" fontId="28" fillId="2" borderId="0" xfId="0" applyNumberFormat="1" applyFont="1" applyFill="1" applyBorder="1" applyAlignment="1" applyProtection="1">
      <alignment horizontal="right"/>
    </xf>
    <xf numFmtId="0" fontId="30" fillId="2" borderId="2" xfId="0" applyFont="1" applyFill="1" applyBorder="1" applyProtection="1"/>
    <xf numFmtId="0" fontId="29" fillId="9" borderId="29" xfId="0" applyFont="1" applyFill="1" applyBorder="1" applyAlignment="1" applyProtection="1">
      <protection locked="0"/>
    </xf>
    <xf numFmtId="0" fontId="32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right"/>
    </xf>
    <xf numFmtId="0" fontId="28" fillId="2" borderId="3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170" fontId="29" fillId="9" borderId="29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168" fontId="28" fillId="7" borderId="29" xfId="0" applyNumberFormat="1" applyFont="1" applyFill="1" applyBorder="1" applyAlignment="1" applyProtection="1">
      <alignment horizontal="left"/>
    </xf>
    <xf numFmtId="14" fontId="28" fillId="7" borderId="29" xfId="0" applyNumberFormat="1" applyFont="1" applyFill="1" applyBorder="1" applyAlignment="1" applyProtection="1">
      <alignment horizontal="left"/>
    </xf>
    <xf numFmtId="0" fontId="29" fillId="2" borderId="0" xfId="0" applyFont="1" applyFill="1" applyBorder="1" applyProtection="1"/>
    <xf numFmtId="2" fontId="28" fillId="7" borderId="31" xfId="0" applyNumberFormat="1" applyFont="1" applyFill="1" applyBorder="1" applyAlignment="1" applyProtection="1">
      <alignment horizontal="left"/>
    </xf>
    <xf numFmtId="0" fontId="29" fillId="7" borderId="0" xfId="0" applyFont="1" applyFill="1" applyBorder="1" applyProtection="1"/>
    <xf numFmtId="0" fontId="28" fillId="2" borderId="32" xfId="0" applyFont="1" applyFill="1" applyBorder="1" applyProtection="1"/>
    <xf numFmtId="0" fontId="31" fillId="2" borderId="5" xfId="0" applyFont="1" applyFill="1" applyBorder="1" applyAlignment="1" applyProtection="1">
      <alignment horizontal="left"/>
    </xf>
    <xf numFmtId="49" fontId="31" fillId="2" borderId="5" xfId="0" applyNumberFormat="1" applyFont="1" applyFill="1" applyBorder="1" applyAlignment="1" applyProtection="1">
      <alignment horizontal="left"/>
    </xf>
    <xf numFmtId="49" fontId="31" fillId="0" borderId="24" xfId="0" applyNumberFormat="1" applyFont="1" applyBorder="1" applyAlignment="1" applyProtection="1">
      <alignment horizontal="left"/>
    </xf>
    <xf numFmtId="49" fontId="31" fillId="0" borderId="33" xfId="0" applyNumberFormat="1" applyFont="1" applyBorder="1" applyAlignment="1" applyProtection="1">
      <alignment horizontal="center"/>
    </xf>
    <xf numFmtId="0" fontId="28" fillId="2" borderId="34" xfId="0" applyFont="1" applyFill="1" applyBorder="1" applyProtection="1"/>
    <xf numFmtId="0" fontId="28" fillId="2" borderId="0" xfId="0" applyFont="1" applyFill="1" applyProtection="1"/>
    <xf numFmtId="2" fontId="29" fillId="9" borderId="35" xfId="0" applyNumberFormat="1" applyFont="1" applyFill="1" applyBorder="1" applyAlignment="1" applyProtection="1">
      <alignment horizontal="left"/>
      <protection locked="0"/>
    </xf>
    <xf numFmtId="2" fontId="29" fillId="7" borderId="36" xfId="0" applyNumberFormat="1" applyFont="1" applyFill="1" applyBorder="1" applyAlignment="1" applyProtection="1">
      <alignment horizontal="center"/>
    </xf>
    <xf numFmtId="166" fontId="29" fillId="7" borderId="37" xfId="0" applyNumberFormat="1" applyFont="1" applyFill="1" applyBorder="1" applyAlignment="1" applyProtection="1">
      <alignment horizontal="right"/>
    </xf>
    <xf numFmtId="2" fontId="33" fillId="2" borderId="0" xfId="0" applyNumberFormat="1" applyFont="1" applyFill="1" applyBorder="1" applyAlignment="1" applyProtection="1">
      <alignment horizontal="left"/>
    </xf>
    <xf numFmtId="2" fontId="29" fillId="2" borderId="16" xfId="0" applyNumberFormat="1" applyFont="1" applyFill="1" applyBorder="1" applyAlignment="1" applyProtection="1">
      <alignment horizontal="center"/>
    </xf>
    <xf numFmtId="4" fontId="28" fillId="7" borderId="29" xfId="0" applyNumberFormat="1" applyFont="1" applyFill="1" applyBorder="1" applyAlignment="1" applyProtection="1">
      <alignment horizontal="left"/>
    </xf>
    <xf numFmtId="0" fontId="34" fillId="2" borderId="0" xfId="0" applyFont="1" applyFill="1" applyBorder="1" applyProtection="1"/>
    <xf numFmtId="0" fontId="35" fillId="2" borderId="0" xfId="0" applyFont="1" applyFill="1" applyBorder="1" applyProtection="1"/>
    <xf numFmtId="0" fontId="33" fillId="2" borderId="0" xfId="0" applyFont="1" applyFill="1" applyBorder="1" applyAlignment="1" applyProtection="1">
      <alignment horizontal="left"/>
    </xf>
    <xf numFmtId="2" fontId="28" fillId="2" borderId="16" xfId="0" applyNumberFormat="1" applyFont="1" applyFill="1" applyBorder="1" applyProtection="1"/>
    <xf numFmtId="0" fontId="26" fillId="2" borderId="2" xfId="0" applyFont="1" applyFill="1" applyBorder="1" applyProtection="1"/>
    <xf numFmtId="0" fontId="29" fillId="2" borderId="18" xfId="0" applyFont="1" applyFill="1" applyBorder="1" applyProtection="1"/>
    <xf numFmtId="0" fontId="29" fillId="2" borderId="14" xfId="0" applyFont="1" applyFill="1" applyBorder="1" applyProtection="1"/>
    <xf numFmtId="0" fontId="28" fillId="2" borderId="15" xfId="0" applyFont="1" applyFill="1" applyBorder="1" applyProtection="1"/>
    <xf numFmtId="0" fontId="29" fillId="2" borderId="5" xfId="0" applyFont="1" applyFill="1" applyBorder="1" applyProtection="1"/>
    <xf numFmtId="0" fontId="29" fillId="2" borderId="5" xfId="0" applyFont="1" applyFill="1" applyBorder="1" applyAlignment="1" applyProtection="1">
      <alignment horizontal="center"/>
    </xf>
    <xf numFmtId="49" fontId="29" fillId="2" borderId="5" xfId="0" applyNumberFormat="1" applyFont="1" applyFill="1" applyBorder="1" applyAlignment="1" applyProtection="1">
      <alignment horizontal="center"/>
    </xf>
    <xf numFmtId="49" fontId="29" fillId="0" borderId="24" xfId="0" applyNumberFormat="1" applyFont="1" applyBorder="1" applyAlignment="1" applyProtection="1">
      <alignment horizontal="center"/>
    </xf>
    <xf numFmtId="0" fontId="29" fillId="2" borderId="21" xfId="0" applyFont="1" applyFill="1" applyBorder="1" applyProtection="1"/>
    <xf numFmtId="0" fontId="29" fillId="2" borderId="5" xfId="0" applyFont="1" applyFill="1" applyBorder="1" applyAlignment="1" applyProtection="1">
      <alignment horizontal="right"/>
    </xf>
    <xf numFmtId="49" fontId="31" fillId="2" borderId="16" xfId="0" applyNumberFormat="1" applyFont="1" applyFill="1" applyBorder="1" applyAlignment="1" applyProtection="1">
      <alignment horizontal="center"/>
    </xf>
    <xf numFmtId="0" fontId="28" fillId="9" borderId="5" xfId="0" applyFont="1" applyFill="1" applyBorder="1" applyProtection="1">
      <protection locked="0"/>
    </xf>
    <xf numFmtId="169" fontId="28" fillId="9" borderId="5" xfId="0" applyNumberFormat="1" applyFont="1" applyFill="1" applyBorder="1" applyProtection="1">
      <protection locked="0"/>
    </xf>
    <xf numFmtId="0" fontId="28" fillId="10" borderId="5" xfId="0" applyFont="1" applyFill="1" applyBorder="1" applyAlignment="1" applyProtection="1">
      <alignment horizontal="center"/>
      <protection locked="0"/>
    </xf>
    <xf numFmtId="4" fontId="28" fillId="7" borderId="5" xfId="0" applyNumberFormat="1" applyFont="1" applyFill="1" applyBorder="1" applyProtection="1"/>
    <xf numFmtId="169" fontId="28" fillId="2" borderId="16" xfId="0" applyNumberFormat="1" applyFont="1" applyFill="1" applyBorder="1" applyProtection="1"/>
    <xf numFmtId="0" fontId="32" fillId="2" borderId="16" xfId="0" applyFont="1" applyFill="1" applyBorder="1" applyProtection="1"/>
    <xf numFmtId="0" fontId="29" fillId="2" borderId="14" xfId="0" applyFont="1" applyFill="1" applyBorder="1" applyAlignment="1" applyProtection="1">
      <alignment horizontal="right"/>
    </xf>
    <xf numFmtId="0" fontId="29" fillId="7" borderId="5" xfId="0" applyFont="1" applyFill="1" applyBorder="1" applyProtection="1"/>
    <xf numFmtId="0" fontId="29" fillId="2" borderId="24" xfId="0" applyFont="1" applyFill="1" applyBorder="1" applyAlignment="1" applyProtection="1">
      <alignment horizontal="right"/>
    </xf>
    <xf numFmtId="4" fontId="29" fillId="2" borderId="5" xfId="0" applyNumberFormat="1" applyFont="1" applyFill="1" applyBorder="1" applyProtection="1"/>
    <xf numFmtId="0" fontId="29" fillId="2" borderId="20" xfId="0" applyFont="1" applyFill="1" applyBorder="1" applyProtection="1"/>
    <xf numFmtId="170" fontId="28" fillId="7" borderId="5" xfId="0" applyNumberFormat="1" applyFont="1" applyFill="1" applyBorder="1" applyProtection="1"/>
    <xf numFmtId="14" fontId="28" fillId="7" borderId="5" xfId="0" applyNumberFormat="1" applyFont="1" applyFill="1" applyBorder="1" applyProtection="1"/>
    <xf numFmtId="0" fontId="28" fillId="2" borderId="0" xfId="0" applyFont="1" applyFill="1" applyBorder="1" applyAlignment="1" applyProtection="1">
      <alignment horizontal="center"/>
    </xf>
    <xf numFmtId="10" fontId="29" fillId="7" borderId="5" xfId="3" applyNumberFormat="1" applyFont="1" applyFill="1" applyBorder="1" applyProtection="1"/>
    <xf numFmtId="14" fontId="28" fillId="2" borderId="0" xfId="0" applyNumberFormat="1" applyFont="1" applyFill="1" applyBorder="1" applyProtection="1"/>
    <xf numFmtId="166" fontId="29" fillId="7" borderId="5" xfId="0" applyNumberFormat="1" applyFont="1" applyFill="1" applyBorder="1" applyProtection="1"/>
    <xf numFmtId="166" fontId="29" fillId="2" borderId="0" xfId="0" applyNumberFormat="1" applyFont="1" applyFill="1" applyBorder="1" applyAlignment="1" applyProtection="1">
      <alignment horizontal="left"/>
    </xf>
    <xf numFmtId="0" fontId="28" fillId="0" borderId="3" xfId="0" applyFont="1" applyFill="1" applyBorder="1" applyProtection="1"/>
    <xf numFmtId="0" fontId="28" fillId="0" borderId="0" xfId="0" applyFont="1" applyFill="1" applyBorder="1" applyProtection="1"/>
    <xf numFmtId="0" fontId="28" fillId="0" borderId="0" xfId="0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4" fontId="28" fillId="0" borderId="5" xfId="0" applyNumberFormat="1" applyFont="1" applyFill="1" applyBorder="1" applyProtection="1">
      <protection hidden="1"/>
    </xf>
    <xf numFmtId="0" fontId="28" fillId="2" borderId="17" xfId="0" applyFont="1" applyFill="1" applyBorder="1" applyProtection="1"/>
    <xf numFmtId="0" fontId="27" fillId="2" borderId="14" xfId="0" applyFont="1" applyFill="1" applyBorder="1" applyAlignment="1" applyProtection="1"/>
    <xf numFmtId="0" fontId="27" fillId="2" borderId="1" xfId="0" applyFont="1" applyFill="1" applyBorder="1" applyAlignment="1" applyProtection="1"/>
    <xf numFmtId="0" fontId="29" fillId="2" borderId="1" xfId="0" applyFont="1" applyFill="1" applyBorder="1" applyAlignment="1" applyProtection="1"/>
    <xf numFmtId="0" fontId="28" fillId="2" borderId="0" xfId="0" applyFont="1" applyFill="1" applyAlignment="1" applyProtection="1"/>
    <xf numFmtId="0" fontId="28" fillId="2" borderId="16" xfId="0" applyFont="1" applyFill="1" applyBorder="1" applyAlignment="1" applyProtection="1"/>
    <xf numFmtId="0" fontId="27" fillId="2" borderId="2" xfId="0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left"/>
    </xf>
    <xf numFmtId="0" fontId="28" fillId="3" borderId="2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28" fillId="2" borderId="38" xfId="0" applyFont="1" applyFill="1" applyBorder="1" applyProtection="1"/>
    <xf numFmtId="0" fontId="28" fillId="2" borderId="27" xfId="0" applyFont="1" applyFill="1" applyBorder="1" applyAlignment="1" applyProtection="1">
      <alignment horizontal="left" vertical="center"/>
    </xf>
    <xf numFmtId="0" fontId="28" fillId="2" borderId="29" xfId="0" applyFont="1" applyFill="1" applyBorder="1" applyAlignment="1" applyProtection="1">
      <alignment horizontal="left"/>
    </xf>
    <xf numFmtId="0" fontId="28" fillId="2" borderId="23" xfId="0" applyFont="1" applyFill="1" applyBorder="1" applyProtection="1"/>
    <xf numFmtId="0" fontId="28" fillId="2" borderId="27" xfId="0" applyFont="1" applyFill="1" applyBorder="1" applyAlignment="1" applyProtection="1">
      <alignment vertical="center"/>
    </xf>
    <xf numFmtId="0" fontId="28" fillId="2" borderId="27" xfId="0" applyFont="1" applyFill="1" applyBorder="1" applyProtection="1"/>
    <xf numFmtId="0" fontId="28" fillId="2" borderId="29" xfId="0" applyFont="1" applyFill="1" applyBorder="1" applyAlignment="1" applyProtection="1">
      <alignment vertical="center"/>
    </xf>
    <xf numFmtId="0" fontId="28" fillId="2" borderId="39" xfId="0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fill" vertical="center"/>
    </xf>
    <xf numFmtId="0" fontId="28" fillId="2" borderId="40" xfId="0" applyFont="1" applyFill="1" applyBorder="1" applyAlignment="1" applyProtection="1">
      <alignment horizontal="fill" vertical="center"/>
    </xf>
    <xf numFmtId="0" fontId="28" fillId="2" borderId="41" xfId="0" applyFont="1" applyFill="1" applyBorder="1" applyAlignment="1" applyProtection="1">
      <alignment horizontal="fill" vertical="center"/>
    </xf>
    <xf numFmtId="0" fontId="28" fillId="2" borderId="27" xfId="0" applyFont="1" applyFill="1" applyBorder="1" applyAlignment="1" applyProtection="1"/>
    <xf numFmtId="0" fontId="28" fillId="2" borderId="42" xfId="0" applyFont="1" applyFill="1" applyBorder="1" applyProtection="1"/>
    <xf numFmtId="0" fontId="28" fillId="2" borderId="43" xfId="0" applyFont="1" applyFill="1" applyBorder="1" applyProtection="1"/>
    <xf numFmtId="0" fontId="28" fillId="2" borderId="3" xfId="0" applyFont="1" applyFill="1" applyBorder="1" applyAlignment="1" applyProtection="1">
      <alignment horizontal="left" vertical="center"/>
    </xf>
    <xf numFmtId="0" fontId="28" fillId="2" borderId="4" xfId="0" applyFont="1" applyFill="1" applyBorder="1" applyAlignment="1" applyProtection="1">
      <alignment horizontal="left" vertical="center"/>
    </xf>
    <xf numFmtId="0" fontId="28" fillId="2" borderId="44" xfId="0" applyFont="1" applyFill="1" applyBorder="1" applyAlignment="1" applyProtection="1">
      <alignment horizontal="left" vertical="center"/>
    </xf>
    <xf numFmtId="0" fontId="28" fillId="2" borderId="45" xfId="0" applyFont="1" applyFill="1" applyBorder="1" applyAlignment="1" applyProtection="1"/>
    <xf numFmtId="0" fontId="28" fillId="2" borderId="44" xfId="0" applyFont="1" applyFill="1" applyBorder="1" applyProtection="1"/>
    <xf numFmtId="0" fontId="28" fillId="2" borderId="46" xfId="0" applyFont="1" applyFill="1" applyBorder="1" applyProtection="1"/>
    <xf numFmtId="0" fontId="36" fillId="2" borderId="0" xfId="0" applyFont="1" applyFill="1" applyProtection="1"/>
    <xf numFmtId="166" fontId="29" fillId="2" borderId="0" xfId="0" applyNumberFormat="1" applyFont="1" applyFill="1" applyBorder="1" applyAlignment="1" applyProtection="1">
      <alignment horizontal="right"/>
    </xf>
    <xf numFmtId="0" fontId="34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right"/>
    </xf>
    <xf numFmtId="0" fontId="29" fillId="2" borderId="30" xfId="0" applyFont="1" applyFill="1" applyBorder="1" applyAlignment="1" applyProtection="1">
      <alignment horizontal="left"/>
    </xf>
    <xf numFmtId="0" fontId="28" fillId="9" borderId="5" xfId="0" applyFont="1" applyFill="1" applyBorder="1" applyAlignment="1" applyProtection="1">
      <alignment horizontal="center"/>
      <protection locked="0"/>
    </xf>
    <xf numFmtId="2" fontId="28" fillId="11" borderId="29" xfId="0" applyNumberFormat="1" applyFont="1" applyFill="1" applyBorder="1" applyAlignment="1" applyProtection="1">
      <alignment horizontal="left"/>
      <protection locked="0"/>
    </xf>
    <xf numFmtId="2" fontId="29" fillId="9" borderId="29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wrapText="1"/>
    </xf>
    <xf numFmtId="0" fontId="28" fillId="3" borderId="57" xfId="0" applyFont="1" applyFill="1" applyBorder="1" applyAlignment="1" applyProtection="1">
      <alignment horizontal="left" vertical="center"/>
    </xf>
    <xf numFmtId="0" fontId="28" fillId="3" borderId="56" xfId="0" applyFont="1" applyFill="1" applyBorder="1" applyAlignment="1" applyProtection="1">
      <alignment horizontal="left" vertical="center"/>
    </xf>
    <xf numFmtId="0" fontId="27" fillId="2" borderId="57" xfId="0" applyFont="1" applyFill="1" applyBorder="1" applyAlignment="1" applyProtection="1">
      <alignment horizontal="left"/>
    </xf>
    <xf numFmtId="0" fontId="27" fillId="2" borderId="54" xfId="0" applyFont="1" applyFill="1" applyBorder="1" applyAlignment="1" applyProtection="1">
      <alignment horizontal="left"/>
    </xf>
    <xf numFmtId="0" fontId="27" fillId="2" borderId="55" xfId="0" applyFont="1" applyFill="1" applyBorder="1" applyAlignment="1" applyProtection="1">
      <alignment horizontal="left"/>
    </xf>
    <xf numFmtId="0" fontId="29" fillId="3" borderId="58" xfId="0" applyFont="1" applyFill="1" applyBorder="1" applyAlignment="1" applyProtection="1">
      <alignment horizontal="left" vertical="center" indent="1"/>
      <protection locked="0"/>
    </xf>
    <xf numFmtId="0" fontId="29" fillId="3" borderId="40" xfId="0" applyFont="1" applyFill="1" applyBorder="1" applyAlignment="1" applyProtection="1">
      <alignment horizontal="left" vertical="center" indent="1"/>
      <protection locked="0"/>
    </xf>
    <xf numFmtId="0" fontId="29" fillId="3" borderId="47" xfId="0" applyFont="1" applyFill="1" applyBorder="1" applyAlignment="1" applyProtection="1">
      <alignment horizontal="left" vertical="center" indent="1"/>
      <protection locked="0"/>
    </xf>
    <xf numFmtId="0" fontId="29" fillId="3" borderId="59" xfId="0" applyFont="1" applyFill="1" applyBorder="1" applyAlignment="1" applyProtection="1">
      <alignment horizontal="left" vertical="center" indent="1"/>
      <protection locked="0"/>
    </xf>
    <xf numFmtId="0" fontId="29" fillId="3" borderId="3" xfId="0" applyFont="1" applyFill="1" applyBorder="1" applyAlignment="1" applyProtection="1">
      <alignment horizontal="left" vertical="center" indent="1"/>
      <protection locked="0"/>
    </xf>
    <xf numFmtId="0" fontId="29" fillId="3" borderId="60" xfId="0" applyFont="1" applyFill="1" applyBorder="1" applyAlignment="1" applyProtection="1">
      <alignment horizontal="left" vertical="center" indent="1"/>
      <protection locked="0"/>
    </xf>
    <xf numFmtId="0" fontId="29" fillId="3" borderId="50" xfId="0" applyFont="1" applyFill="1" applyBorder="1" applyAlignment="1" applyProtection="1">
      <alignment horizontal="left" vertical="center" indent="1"/>
      <protection locked="0"/>
    </xf>
    <xf numFmtId="0" fontId="29" fillId="3" borderId="51" xfId="0" applyFont="1" applyFill="1" applyBorder="1" applyAlignment="1" applyProtection="1">
      <alignment horizontal="left" vertical="center" indent="1"/>
      <protection locked="0"/>
    </xf>
    <xf numFmtId="0" fontId="29" fillId="3" borderId="52" xfId="0" applyFont="1" applyFill="1" applyBorder="1" applyAlignment="1" applyProtection="1">
      <alignment horizontal="left" vertical="center" indent="1"/>
      <protection locked="0"/>
    </xf>
    <xf numFmtId="0" fontId="29" fillId="3" borderId="61" xfId="0" applyFont="1" applyFill="1" applyBorder="1" applyAlignment="1" applyProtection="1">
      <alignment horizontal="left" vertical="center" indent="1"/>
      <protection locked="0"/>
    </xf>
    <xf numFmtId="0" fontId="28" fillId="3" borderId="53" xfId="0" applyFont="1" applyFill="1" applyBorder="1" applyAlignment="1" applyProtection="1">
      <alignment horizontal="left" vertical="center"/>
    </xf>
    <xf numFmtId="14" fontId="29" fillId="3" borderId="50" xfId="0" applyNumberFormat="1" applyFont="1" applyFill="1" applyBorder="1" applyAlignment="1" applyProtection="1">
      <alignment horizontal="left" vertical="center" indent="1"/>
      <protection locked="0"/>
    </xf>
    <xf numFmtId="0" fontId="29" fillId="3" borderId="35" xfId="0" applyFont="1" applyFill="1" applyBorder="1" applyAlignment="1" applyProtection="1">
      <alignment horizontal="left" vertical="center" indent="1"/>
      <protection locked="0"/>
    </xf>
    <xf numFmtId="0" fontId="28" fillId="3" borderId="14" xfId="0" applyFont="1" applyFill="1" applyBorder="1" applyAlignment="1" applyProtection="1">
      <alignment horizontal="left" vertical="center" indent="1"/>
    </xf>
    <xf numFmtId="0" fontId="28" fillId="3" borderId="15" xfId="0" applyFont="1" applyFill="1" applyBorder="1" applyAlignment="1" applyProtection="1">
      <alignment horizontal="left" vertical="center" indent="1"/>
    </xf>
    <xf numFmtId="0" fontId="28" fillId="3" borderId="47" xfId="0" applyFont="1" applyFill="1" applyBorder="1" applyAlignment="1" applyProtection="1">
      <alignment horizontal="left" vertical="center" indent="1"/>
    </xf>
    <xf numFmtId="0" fontId="28" fillId="3" borderId="48" xfId="0" applyFont="1" applyFill="1" applyBorder="1" applyAlignment="1" applyProtection="1">
      <alignment horizontal="left" vertical="center" indent="1"/>
    </xf>
    <xf numFmtId="0" fontId="28" fillId="3" borderId="58" xfId="0" applyFont="1" applyFill="1" applyBorder="1" applyAlignment="1" applyProtection="1">
      <alignment horizontal="left" vertical="center" indent="1"/>
    </xf>
    <xf numFmtId="0" fontId="28" fillId="3" borderId="62" xfId="0" applyFont="1" applyFill="1" applyBorder="1" applyAlignment="1" applyProtection="1">
      <alignment horizontal="left" vertical="center" indent="1"/>
    </xf>
    <xf numFmtId="0" fontId="28" fillId="3" borderId="3" xfId="0" applyFont="1" applyFill="1" applyBorder="1" applyAlignment="1" applyProtection="1">
      <alignment horizontal="left" vertical="center" indent="1"/>
    </xf>
    <xf numFmtId="0" fontId="28" fillId="3" borderId="17" xfId="0" applyFont="1" applyFill="1" applyBorder="1" applyAlignment="1" applyProtection="1">
      <alignment horizontal="left" vertical="center" indent="1"/>
    </xf>
    <xf numFmtId="0" fontId="28" fillId="2" borderId="45" xfId="0" applyFont="1" applyFill="1" applyBorder="1" applyAlignment="1" applyProtection="1">
      <alignment horizontal="center"/>
    </xf>
    <xf numFmtId="0" fontId="28" fillId="2" borderId="49" xfId="0" applyFont="1" applyFill="1" applyBorder="1" applyAlignment="1" applyProtection="1"/>
    <xf numFmtId="0" fontId="29" fillId="9" borderId="27" xfId="0" applyFont="1" applyFill="1" applyBorder="1" applyAlignment="1" applyProtection="1">
      <alignment horizontal="left"/>
      <protection locked="0"/>
    </xf>
    <xf numFmtId="0" fontId="29" fillId="9" borderId="39" xfId="0" applyFont="1" applyFill="1" applyBorder="1" applyAlignment="1" applyProtection="1">
      <alignment horizontal="left"/>
      <protection locked="0"/>
    </xf>
    <xf numFmtId="0" fontId="29" fillId="9" borderId="4" xfId="0" applyFont="1" applyFill="1" applyBorder="1" applyAlignment="1" applyProtection="1">
      <alignment horizontal="left"/>
      <protection locked="0"/>
    </xf>
    <xf numFmtId="0" fontId="29" fillId="9" borderId="17" xfId="0" applyFont="1" applyFill="1" applyBorder="1" applyAlignment="1" applyProtection="1">
      <alignment horizontal="left"/>
      <protection locked="0"/>
    </xf>
    <xf numFmtId="0" fontId="29" fillId="3" borderId="22" xfId="0" applyFont="1" applyFill="1" applyBorder="1" applyAlignment="1" applyProtection="1">
      <alignment horizontal="left" vertical="center" indent="1"/>
      <protection locked="0"/>
    </xf>
    <xf numFmtId="0" fontId="29" fillId="9" borderId="23" xfId="0" applyFont="1" applyFill="1" applyBorder="1" applyAlignment="1" applyProtection="1">
      <alignment horizontal="left"/>
      <protection locked="0"/>
    </xf>
    <xf numFmtId="0" fontId="28" fillId="3" borderId="54" xfId="0" applyFont="1" applyFill="1" applyBorder="1" applyAlignment="1" applyProtection="1">
      <alignment horizontal="left" vertical="center"/>
    </xf>
    <xf numFmtId="0" fontId="28" fillId="3" borderId="55" xfId="0" applyFont="1" applyFill="1" applyBorder="1" applyAlignment="1" applyProtection="1">
      <alignment horizontal="left" vertical="center"/>
    </xf>
  </cellXfs>
  <cellStyles count="4">
    <cellStyle name="Euro" xfId="1"/>
    <cellStyle name="Hyperlink" xfId="2" builtinId="8"/>
    <cellStyle name="Procent" xfId="3" builtinId="5"/>
    <cellStyle name="Standaard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57150</xdr:rowOff>
    </xdr:from>
    <xdr:to>
      <xdr:col>10</xdr:col>
      <xdr:colOff>981075</xdr:colOff>
      <xdr:row>161</xdr:row>
      <xdr:rowOff>142875</xdr:rowOff>
    </xdr:to>
    <xdr:pic>
      <xdr:nvPicPr>
        <xdr:cNvPr id="1241" name="Picture 217" descr="VGS-foo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41225"/>
          <a:ext cx="8267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9</xdr:row>
      <xdr:rowOff>57150</xdr:rowOff>
    </xdr:from>
    <xdr:to>
      <xdr:col>8</xdr:col>
      <xdr:colOff>285750</xdr:colOff>
      <xdr:row>10</xdr:row>
      <xdr:rowOff>9525</xdr:rowOff>
    </xdr:to>
    <xdr:sp macro="" textlink="">
      <xdr:nvSpPr>
        <xdr:cNvPr id="1242" name="Rectangle 218"/>
        <xdr:cNvSpPr>
          <a:spLocks noChangeArrowheads="1"/>
        </xdr:cNvSpPr>
      </xdr:nvSpPr>
      <xdr:spPr bwMode="auto">
        <a:xfrm>
          <a:off x="1752600" y="1609725"/>
          <a:ext cx="444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9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Dit formulier kan uitsluitend na digitale invulling verzonden worden naar de VGS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10</xdr:col>
      <xdr:colOff>971550</xdr:colOff>
      <xdr:row>8</xdr:row>
      <xdr:rowOff>180975</xdr:rowOff>
    </xdr:to>
    <xdr:sp macro="" textlink="">
      <xdr:nvSpPr>
        <xdr:cNvPr id="1245" name="Rectangle 221"/>
        <xdr:cNvSpPr>
          <a:spLocks noChangeArrowheads="1"/>
        </xdr:cNvSpPr>
      </xdr:nvSpPr>
      <xdr:spPr bwMode="auto">
        <a:xfrm>
          <a:off x="0" y="1247775"/>
          <a:ext cx="8258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Deelname betaald ouderschapsverlof </a:t>
          </a:r>
          <a:r>
            <a:rPr lang="nl-NL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2018-06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36</xdr:col>
      <xdr:colOff>695325</xdr:colOff>
      <xdr:row>7</xdr:row>
      <xdr:rowOff>38100</xdr:rowOff>
    </xdr:to>
    <xdr:pic>
      <xdr:nvPicPr>
        <xdr:cNvPr id="8" name="Picture 216" descr="VGS-head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65"/>
        <a:stretch>
          <a:fillRect/>
        </a:stretch>
      </xdr:blipFill>
      <xdr:spPr bwMode="auto">
        <a:xfrm>
          <a:off x="0" y="0"/>
          <a:ext cx="25955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10</xdr:col>
      <xdr:colOff>1095375</xdr:colOff>
      <xdr:row>7</xdr:row>
      <xdr:rowOff>0</xdr:rowOff>
    </xdr:to>
    <xdr:pic>
      <xdr:nvPicPr>
        <xdr:cNvPr id="4109" name="Picture 13" descr="VGS-hea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65"/>
        <a:stretch>
          <a:fillRect/>
        </a:stretch>
      </xdr:blipFill>
      <xdr:spPr bwMode="auto">
        <a:xfrm>
          <a:off x="1" y="9525"/>
          <a:ext cx="856297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361950</xdr:colOff>
      <xdr:row>8</xdr:row>
      <xdr:rowOff>200025</xdr:rowOff>
    </xdr:from>
    <xdr:to>
      <xdr:col>8</xdr:col>
      <xdr:colOff>276225</xdr:colOff>
      <xdr:row>9</xdr:row>
      <xdr:rowOff>28575</xdr:rowOff>
    </xdr:to>
    <xdr:sp macro="" textlink="">
      <xdr:nvSpPr>
        <xdr:cNvPr id="4111" name="Rectangle 15"/>
        <xdr:cNvSpPr>
          <a:spLocks noChangeArrowheads="1"/>
        </xdr:cNvSpPr>
      </xdr:nvSpPr>
      <xdr:spPr bwMode="auto">
        <a:xfrm>
          <a:off x="1771650" y="1581150"/>
          <a:ext cx="4495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9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Dit formulier kan uitsluitend na digitale invulling verzonden worden naar de VGS</a:t>
          </a:r>
        </a:p>
      </xdr:txBody>
    </xdr:sp>
    <xdr:clientData/>
  </xdr:twoCellAnchor>
  <xdr:twoCellAnchor>
    <xdr:from>
      <xdr:col>0</xdr:col>
      <xdr:colOff>0</xdr:colOff>
      <xdr:row>161</xdr:row>
      <xdr:rowOff>133350</xdr:rowOff>
    </xdr:from>
    <xdr:to>
      <xdr:col>38</xdr:col>
      <xdr:colOff>9525</xdr:colOff>
      <xdr:row>162</xdr:row>
      <xdr:rowOff>152400</xdr:rowOff>
    </xdr:to>
    <xdr:pic>
      <xdr:nvPicPr>
        <xdr:cNvPr id="4112" name="Picture 16" descr="VGS-foo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5550"/>
          <a:ext cx="8477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10</xdr:col>
      <xdr:colOff>1038225</xdr:colOff>
      <xdr:row>8</xdr:row>
      <xdr:rowOff>85725</xdr:rowOff>
    </xdr:to>
    <xdr:sp macro="" textlink="">
      <xdr:nvSpPr>
        <xdr:cNvPr id="4114" name="Rectangle 18"/>
        <xdr:cNvSpPr>
          <a:spLocks noChangeArrowheads="1"/>
        </xdr:cNvSpPr>
      </xdr:nvSpPr>
      <xdr:spPr bwMode="auto">
        <a:xfrm>
          <a:off x="0" y="1219200"/>
          <a:ext cx="840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Deelname onbetaald ouderschapsverlof  </a:t>
          </a:r>
          <a:r>
            <a:rPr lang="nl-NL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</a:t>
          </a:r>
          <a:r>
            <a:rPr lang="nl-NL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2017-02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cretariaat@vgs.nl" TargetMode="External"/><Relationship Id="rId1" Type="http://schemas.openxmlformats.org/officeDocument/2006/relationships/hyperlink" Target="http://www.vgs.n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I1" sqref="I1"/>
    </sheetView>
  </sheetViews>
  <sheetFormatPr defaultColWidth="0" defaultRowHeight="12.75" zeroHeight="1" x14ac:dyDescent="0.2"/>
  <cols>
    <col min="1" max="9" width="9.140625" customWidth="1"/>
  </cols>
  <sheetData>
    <row r="1" spans="1:9" ht="15.75" x14ac:dyDescent="0.25">
      <c r="A1" s="142" t="s">
        <v>185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33"/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15" t="s">
        <v>201</v>
      </c>
      <c r="B3" s="15"/>
      <c r="C3" s="15"/>
      <c r="D3" s="15"/>
      <c r="E3" s="15"/>
      <c r="F3" s="15"/>
      <c r="G3" s="15"/>
      <c r="H3" s="15"/>
      <c r="I3" s="15"/>
    </row>
    <row r="4" spans="1:9" x14ac:dyDescent="0.2">
      <c r="A4" s="141" t="s">
        <v>186</v>
      </c>
      <c r="B4" s="15"/>
      <c r="C4" s="15"/>
      <c r="D4" s="15"/>
      <c r="E4" s="15"/>
      <c r="F4" s="15"/>
      <c r="G4" s="15"/>
      <c r="H4" s="15"/>
      <c r="I4" s="15"/>
    </row>
    <row r="5" spans="1:9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">
      <c r="A6" s="15">
        <v>1</v>
      </c>
      <c r="B6" s="15" t="s">
        <v>187</v>
      </c>
      <c r="C6" s="15"/>
      <c r="D6" s="15"/>
      <c r="E6" s="15"/>
      <c r="F6" s="15"/>
      <c r="G6" s="15"/>
      <c r="H6" s="15"/>
      <c r="I6" s="15"/>
    </row>
    <row r="7" spans="1:9" ht="25.5" customHeight="1" x14ac:dyDescent="0.2">
      <c r="A7" s="15"/>
      <c r="B7" s="295" t="s">
        <v>190</v>
      </c>
      <c r="C7" s="295"/>
      <c r="D7" s="295"/>
      <c r="E7" s="295"/>
      <c r="F7" s="295"/>
      <c r="G7" s="295"/>
      <c r="H7" s="295"/>
      <c r="I7" s="295"/>
    </row>
    <row r="8" spans="1:9" ht="12.75" customHeight="1" x14ac:dyDescent="0.2">
      <c r="A8" s="15"/>
      <c r="B8" s="140"/>
      <c r="C8" s="140"/>
      <c r="D8" s="140"/>
      <c r="E8" s="140"/>
      <c r="F8" s="140"/>
      <c r="G8" s="140"/>
      <c r="H8" s="140"/>
      <c r="I8" s="140"/>
    </row>
    <row r="9" spans="1:9" x14ac:dyDescent="0.2">
      <c r="A9" s="15">
        <v>2</v>
      </c>
      <c r="B9" s="15" t="s">
        <v>188</v>
      </c>
      <c r="C9" s="15"/>
      <c r="D9" s="15"/>
      <c r="E9" s="15"/>
      <c r="F9" s="15"/>
      <c r="G9" s="15"/>
      <c r="H9" s="15"/>
      <c r="I9" s="15"/>
    </row>
    <row r="10" spans="1:9" ht="25.5" customHeight="1" x14ac:dyDescent="0.2">
      <c r="A10" s="15"/>
      <c r="B10" s="295" t="s">
        <v>213</v>
      </c>
      <c r="C10" s="295"/>
      <c r="D10" s="295"/>
      <c r="E10" s="295"/>
      <c r="F10" s="295"/>
      <c r="G10" s="295"/>
      <c r="H10" s="295"/>
      <c r="I10" s="295"/>
    </row>
    <row r="11" spans="1:9" ht="12.75" customHeight="1" x14ac:dyDescent="0.2">
      <c r="A11" s="15"/>
      <c r="B11" s="140"/>
      <c r="C11" s="140"/>
      <c r="D11" s="140"/>
      <c r="E11" s="140"/>
      <c r="F11" s="140"/>
      <c r="G11" s="140"/>
      <c r="H11" s="140"/>
      <c r="I11" s="140"/>
    </row>
    <row r="12" spans="1:9" x14ac:dyDescent="0.2">
      <c r="A12" s="15">
        <v>3</v>
      </c>
      <c r="B12" s="15" t="s">
        <v>189</v>
      </c>
      <c r="C12" s="15"/>
      <c r="D12" s="15"/>
      <c r="E12" s="15"/>
      <c r="F12" s="15"/>
      <c r="G12" s="15"/>
      <c r="H12" s="15"/>
      <c r="I12" s="15"/>
    </row>
    <row r="13" spans="1:9" x14ac:dyDescent="0.2">
      <c r="A13" s="15"/>
      <c r="B13" s="295" t="s">
        <v>212</v>
      </c>
      <c r="C13" s="295"/>
      <c r="D13" s="295"/>
      <c r="E13" s="295"/>
      <c r="F13" s="295"/>
      <c r="G13" s="295"/>
      <c r="H13" s="295"/>
      <c r="I13" s="295"/>
    </row>
    <row r="14" spans="1:9" x14ac:dyDescent="0.2">
      <c r="A14" s="15"/>
      <c r="B14" s="295"/>
      <c r="C14" s="295"/>
      <c r="D14" s="295"/>
      <c r="E14" s="295"/>
      <c r="F14" s="295"/>
      <c r="G14" s="295"/>
      <c r="H14" s="295"/>
      <c r="I14" s="295"/>
    </row>
    <row r="15" spans="1:9" x14ac:dyDescent="0.2">
      <c r="A15" s="15"/>
      <c r="B15" s="140"/>
      <c r="C15" s="140"/>
      <c r="D15" s="140"/>
      <c r="E15" s="140"/>
      <c r="F15" s="140"/>
      <c r="G15" s="140"/>
      <c r="H15" s="140"/>
      <c r="I15" s="140"/>
    </row>
    <row r="16" spans="1:9" x14ac:dyDescent="0.2">
      <c r="A16" s="15">
        <v>4</v>
      </c>
      <c r="B16" s="15" t="s">
        <v>211</v>
      </c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295" t="s">
        <v>214</v>
      </c>
      <c r="C17" s="295"/>
      <c r="D17" s="295"/>
      <c r="E17" s="295"/>
      <c r="F17" s="295"/>
      <c r="G17" s="295"/>
      <c r="H17" s="295"/>
      <c r="I17" s="295"/>
    </row>
    <row r="18" spans="1:9" x14ac:dyDescent="0.2">
      <c r="A18" s="15"/>
      <c r="B18" s="295"/>
      <c r="C18" s="295"/>
      <c r="D18" s="295"/>
      <c r="E18" s="295"/>
      <c r="F18" s="295"/>
      <c r="G18" s="295"/>
      <c r="H18" s="295"/>
      <c r="I18" s="295"/>
    </row>
    <row r="19" spans="1:9" x14ac:dyDescent="0.2">
      <c r="A19" s="15"/>
      <c r="B19" s="140"/>
      <c r="C19" s="140"/>
      <c r="D19" s="140"/>
      <c r="E19" s="140"/>
      <c r="F19" s="140"/>
      <c r="G19" s="140"/>
      <c r="H19" s="140"/>
      <c r="I19" s="140"/>
    </row>
    <row r="20" spans="1:9" x14ac:dyDescent="0.2">
      <c r="A20" s="15"/>
      <c r="B20" s="140"/>
      <c r="C20" s="140"/>
      <c r="D20" s="140"/>
      <c r="E20" s="140"/>
      <c r="F20" s="140"/>
      <c r="G20" s="140"/>
      <c r="H20" s="140"/>
      <c r="I20" s="140"/>
    </row>
    <row r="21" spans="1:9" x14ac:dyDescent="0.2">
      <c r="A21" s="141" t="s">
        <v>200</v>
      </c>
      <c r="B21" s="140"/>
      <c r="C21" s="140"/>
      <c r="D21" s="140"/>
      <c r="E21" s="140"/>
      <c r="F21" s="140"/>
      <c r="G21" s="140"/>
      <c r="H21" s="140"/>
      <c r="I21" s="140"/>
    </row>
    <row r="22" spans="1:9" x14ac:dyDescent="0.2">
      <c r="A22" s="15"/>
      <c r="B22" s="140"/>
      <c r="C22" s="140"/>
      <c r="D22" s="140"/>
      <c r="E22" s="140"/>
      <c r="F22" s="140"/>
      <c r="G22" s="140"/>
      <c r="H22" s="140"/>
      <c r="I22" s="140"/>
    </row>
    <row r="23" spans="1:9" x14ac:dyDescent="0.2">
      <c r="A23" s="15">
        <v>1</v>
      </c>
      <c r="B23" s="15" t="s">
        <v>191</v>
      </c>
      <c r="C23" s="15"/>
      <c r="D23" s="15"/>
      <c r="E23" s="15"/>
      <c r="F23" s="15"/>
      <c r="G23" s="15"/>
      <c r="H23" s="15"/>
      <c r="I23" s="15"/>
    </row>
    <row r="24" spans="1:9" x14ac:dyDescent="0.2">
      <c r="A24" s="15"/>
      <c r="B24" s="15" t="s">
        <v>192</v>
      </c>
      <c r="C24" s="15"/>
      <c r="D24" s="15"/>
      <c r="E24" s="15"/>
      <c r="F24" s="15"/>
      <c r="G24" s="15"/>
      <c r="H24" s="15"/>
      <c r="I24" s="15"/>
    </row>
    <row r="25" spans="1:9" x14ac:dyDescent="0.2">
      <c r="A25" s="15">
        <v>2</v>
      </c>
      <c r="B25" s="34" t="s">
        <v>193</v>
      </c>
      <c r="C25" s="15"/>
      <c r="D25" s="15"/>
      <c r="E25" s="15"/>
      <c r="F25" s="15"/>
      <c r="G25" s="15"/>
      <c r="H25" s="15"/>
      <c r="I25" s="15"/>
    </row>
    <row r="26" spans="1:9" x14ac:dyDescent="0.2">
      <c r="A26" s="15">
        <v>3</v>
      </c>
      <c r="B26" s="15" t="s">
        <v>194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15">
        <v>4</v>
      </c>
      <c r="B27" s="15" t="s">
        <v>195</v>
      </c>
      <c r="C27" s="15"/>
      <c r="D27" s="15"/>
      <c r="E27" s="15"/>
      <c r="F27" s="15"/>
      <c r="G27" s="15"/>
      <c r="H27" s="15"/>
      <c r="I27" s="15"/>
    </row>
    <row r="28" spans="1:9" x14ac:dyDescent="0.2">
      <c r="A28" s="15">
        <v>5</v>
      </c>
      <c r="B28" s="15" t="s">
        <v>196</v>
      </c>
      <c r="C28" s="15"/>
      <c r="D28" s="15"/>
      <c r="E28" s="15"/>
      <c r="F28" s="15"/>
      <c r="G28" s="15"/>
      <c r="H28" s="15"/>
      <c r="I28" s="15"/>
    </row>
    <row r="29" spans="1:9" x14ac:dyDescent="0.2">
      <c r="A29" s="15"/>
      <c r="B29" s="15" t="s">
        <v>197</v>
      </c>
      <c r="C29" s="15"/>
      <c r="D29" s="15"/>
      <c r="E29" s="15"/>
      <c r="F29" s="15"/>
      <c r="G29" s="15"/>
      <c r="H29" s="15"/>
      <c r="I29" s="15"/>
    </row>
    <row r="30" spans="1:9" x14ac:dyDescent="0.2">
      <c r="A30" s="15">
        <v>6</v>
      </c>
      <c r="B30" s="15" t="s">
        <v>198</v>
      </c>
      <c r="C30" s="15"/>
      <c r="D30" s="15"/>
      <c r="E30" s="15"/>
      <c r="F30" s="15"/>
      <c r="G30" s="15"/>
      <c r="H30" s="15"/>
      <c r="I30" s="15"/>
    </row>
    <row r="31" spans="1:9" x14ac:dyDescent="0.2">
      <c r="A31" s="15"/>
      <c r="B31" s="37" t="s">
        <v>199</v>
      </c>
      <c r="C31" s="15"/>
      <c r="D31" s="15"/>
      <c r="E31" s="15"/>
      <c r="F31" s="15"/>
      <c r="G31" s="15"/>
      <c r="H31" s="15"/>
      <c r="I31" s="15"/>
    </row>
    <row r="32" spans="1:9" x14ac:dyDescent="0.2">
      <c r="A32" s="37"/>
      <c r="B32" s="15"/>
      <c r="C32" s="15"/>
      <c r="D32" s="15"/>
      <c r="E32" s="15"/>
      <c r="F32" s="15"/>
      <c r="G32" s="15"/>
      <c r="H32" s="15"/>
      <c r="I32" s="15"/>
    </row>
    <row r="33" spans="1:10" x14ac:dyDescent="0.2">
      <c r="A33" s="37"/>
      <c r="B33" s="15"/>
      <c r="C33" s="15"/>
      <c r="D33" s="15"/>
      <c r="E33" s="15"/>
      <c r="F33" s="15"/>
      <c r="G33" s="15"/>
      <c r="H33" s="15"/>
      <c r="I33" s="15"/>
    </row>
    <row r="34" spans="1:10" x14ac:dyDescent="0.2">
      <c r="A34" s="37"/>
      <c r="B34" s="15"/>
      <c r="C34" s="15"/>
      <c r="D34" s="15"/>
      <c r="E34" s="15"/>
      <c r="F34" s="15"/>
      <c r="G34" s="15"/>
      <c r="H34" s="15"/>
      <c r="I34" s="15"/>
    </row>
    <row r="35" spans="1:10" x14ac:dyDescent="0.2">
      <c r="A35" s="15"/>
      <c r="B35" s="15"/>
      <c r="C35" s="16" t="s">
        <v>64</v>
      </c>
      <c r="D35" s="17"/>
      <c r="E35" s="18"/>
      <c r="F35" s="19"/>
      <c r="G35" s="15"/>
      <c r="H35" s="15"/>
      <c r="I35" s="15"/>
      <c r="J35" s="15"/>
    </row>
    <row r="36" spans="1:10" x14ac:dyDescent="0.2">
      <c r="A36" s="15"/>
      <c r="B36" s="15"/>
      <c r="C36" s="20" t="s">
        <v>65</v>
      </c>
      <c r="D36" s="21"/>
      <c r="E36" s="22"/>
      <c r="F36" s="19"/>
      <c r="G36" s="15"/>
      <c r="H36" s="15"/>
      <c r="I36" s="15"/>
      <c r="J36" s="15"/>
    </row>
    <row r="37" spans="1:10" x14ac:dyDescent="0.2">
      <c r="A37" s="15"/>
      <c r="B37" s="15"/>
      <c r="C37" s="20" t="s">
        <v>66</v>
      </c>
      <c r="D37" s="21"/>
      <c r="E37" s="22"/>
      <c r="F37" s="19"/>
      <c r="G37" s="15"/>
      <c r="H37" s="15"/>
      <c r="I37" s="15"/>
      <c r="J37" s="15"/>
    </row>
    <row r="38" spans="1:10" x14ac:dyDescent="0.2">
      <c r="A38" s="15"/>
      <c r="B38" s="15"/>
      <c r="C38" s="23" t="s">
        <v>67</v>
      </c>
      <c r="D38" s="24"/>
      <c r="E38" s="22"/>
      <c r="F38" s="19"/>
      <c r="G38" s="15"/>
      <c r="H38" s="15"/>
      <c r="I38" s="15"/>
      <c r="J38" s="15"/>
    </row>
    <row r="39" spans="1:10" x14ac:dyDescent="0.2">
      <c r="A39" s="15"/>
      <c r="B39" s="15"/>
      <c r="C39" s="25" t="s">
        <v>68</v>
      </c>
      <c r="D39" s="26"/>
      <c r="E39" s="27"/>
      <c r="F39" s="19"/>
      <c r="G39" s="15"/>
      <c r="H39" s="15"/>
      <c r="I39" s="15"/>
      <c r="J39" s="15"/>
    </row>
    <row r="40" spans="1:10" x14ac:dyDescent="0.2">
      <c r="A40" s="15"/>
      <c r="B40" s="15"/>
      <c r="C40" s="24"/>
      <c r="D40" s="24"/>
      <c r="E40" s="28"/>
      <c r="F40" s="29"/>
      <c r="G40" s="15"/>
      <c r="H40" s="15"/>
      <c r="I40" s="15"/>
      <c r="J40" s="15"/>
    </row>
    <row r="41" spans="1:1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">
      <c r="A42" s="30" t="s">
        <v>69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">
      <c r="A43" s="31" t="s">
        <v>70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2">
      <c r="A44" s="31" t="s">
        <v>71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">
      <c r="A45" s="31" t="s">
        <v>72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2">
      <c r="A46" s="31" t="s">
        <v>73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">
      <c r="A47" s="31" t="s">
        <v>74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hidden="1" x14ac:dyDescent="0.2"/>
    <row r="50" spans="1:9" hidden="1" x14ac:dyDescent="0.2"/>
    <row r="51" spans="1:9" hidden="1" x14ac:dyDescent="0.2"/>
    <row r="52" spans="1:9" x14ac:dyDescent="0.2">
      <c r="A52" s="15"/>
      <c r="B52" s="15"/>
      <c r="C52" s="15"/>
      <c r="D52" s="15"/>
      <c r="E52" s="15"/>
      <c r="F52" s="15"/>
      <c r="G52" s="15"/>
      <c r="H52" s="15"/>
      <c r="I52" s="15"/>
    </row>
  </sheetData>
  <sheetProtection password="CCA0" sheet="1" objects="1" scenarios="1"/>
  <mergeCells count="4">
    <mergeCell ref="B7:I7"/>
    <mergeCell ref="B10:I10"/>
    <mergeCell ref="B13:I14"/>
    <mergeCell ref="B17:I18"/>
  </mergeCells>
  <phoneticPr fontId="4" type="noConversion"/>
  <hyperlinks>
    <hyperlink ref="C38" r:id="rId1"/>
    <hyperlink ref="C39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5516"/>
  <sheetViews>
    <sheetView tabSelected="1" view="pageBreakPreview" topLeftCell="A4" zoomScaleNormal="100" zoomScaleSheetLayoutView="100" workbookViewId="0">
      <selection activeCell="G23" sqref="G23"/>
    </sheetView>
  </sheetViews>
  <sheetFormatPr defaultRowHeight="12.75" x14ac:dyDescent="0.2"/>
  <cols>
    <col min="1" max="1" width="11.5703125" style="38" customWidth="1"/>
    <col min="2" max="5" width="11.28515625" style="38" customWidth="1"/>
    <col min="6" max="6" width="11.42578125" style="38" customWidth="1"/>
    <col min="7" max="7" width="11.28515625" style="38" customWidth="1"/>
    <col min="8" max="8" width="11.42578125" style="38" customWidth="1"/>
    <col min="9" max="9" width="10.85546875" style="38" bestFit="1" customWidth="1"/>
    <col min="10" max="10" width="9.7109375" style="38" customWidth="1"/>
    <col min="11" max="11" width="14.42578125" style="38" customWidth="1"/>
    <col min="12" max="20" width="9.7109375" style="3" hidden="1" customWidth="1"/>
    <col min="21" max="21" width="9.7109375" style="38" hidden="1" customWidth="1"/>
    <col min="22" max="22" width="9.28515625" style="38" hidden="1" customWidth="1"/>
    <col min="23" max="23" width="10.7109375" style="38" hidden="1" customWidth="1"/>
    <col min="24" max="24" width="10.140625" style="38" hidden="1" customWidth="1"/>
    <col min="25" max="25" width="11.5703125" style="38" hidden="1" customWidth="1"/>
    <col min="26" max="26" width="13.42578125" style="38" hidden="1" customWidth="1"/>
    <col min="27" max="27" width="10.140625" style="38" hidden="1" customWidth="1"/>
    <col min="28" max="29" width="9.140625" style="38" hidden="1" customWidth="1"/>
    <col min="30" max="30" width="10.140625" style="38" hidden="1" customWidth="1"/>
    <col min="31" max="31" width="11.5703125" style="38" hidden="1" customWidth="1"/>
    <col min="32" max="32" width="11.7109375" style="38" hidden="1" customWidth="1"/>
    <col min="33" max="33" width="10.140625" style="38" hidden="1" customWidth="1"/>
    <col min="34" max="34" width="10.85546875" style="38" hidden="1" customWidth="1"/>
    <col min="35" max="35" width="9.7109375" style="38" hidden="1" customWidth="1"/>
    <col min="36" max="36" width="9.85546875" style="38" hidden="1" customWidth="1"/>
    <col min="37" max="37" width="10.85546875" style="38" hidden="1" customWidth="1"/>
    <col min="38" max="38" width="9.140625" style="38" hidden="1" customWidth="1"/>
    <col min="39" max="16384" width="9.140625" style="38"/>
  </cols>
  <sheetData>
    <row r="2" spans="1:26" x14ac:dyDescent="0.2">
      <c r="W2" s="39" t="s">
        <v>2</v>
      </c>
      <c r="X2" s="1"/>
      <c r="Y2" s="1"/>
      <c r="Z2" s="40"/>
    </row>
    <row r="3" spans="1:26" x14ac:dyDescent="0.2">
      <c r="W3" s="41" t="s">
        <v>5</v>
      </c>
      <c r="X3" s="3"/>
      <c r="Y3" s="3"/>
      <c r="Z3" s="42"/>
    </row>
    <row r="4" spans="1:26" x14ac:dyDescent="0.2">
      <c r="W4" s="2" t="s">
        <v>4</v>
      </c>
      <c r="X4" s="3"/>
      <c r="Y4" s="3"/>
      <c r="Z4" s="42"/>
    </row>
    <row r="5" spans="1:26" x14ac:dyDescent="0.2">
      <c r="W5" s="2" t="s">
        <v>56</v>
      </c>
      <c r="X5" s="3"/>
      <c r="Y5" s="3"/>
      <c r="Z5" s="42"/>
    </row>
    <row r="6" spans="1:26" x14ac:dyDescent="0.2">
      <c r="W6" s="4" t="s">
        <v>218</v>
      </c>
      <c r="X6" s="5"/>
      <c r="Y6" s="5"/>
      <c r="Z6" s="43"/>
    </row>
    <row r="7" spans="1:26" x14ac:dyDescent="0.2">
      <c r="W7" s="3"/>
      <c r="X7" s="3"/>
      <c r="Y7" s="3"/>
      <c r="Z7" s="3"/>
    </row>
    <row r="8" spans="1:26" x14ac:dyDescent="0.2">
      <c r="W8" s="3"/>
      <c r="X8" s="3"/>
      <c r="Y8" s="3"/>
      <c r="Z8" s="3"/>
    </row>
    <row r="9" spans="1:26" ht="20.25" customHeight="1" x14ac:dyDescent="0.2">
      <c r="W9" s="3"/>
      <c r="X9" s="3"/>
      <c r="Y9" s="3"/>
      <c r="Z9" s="3"/>
    </row>
    <row r="10" spans="1:26" ht="16.5" customHeight="1" x14ac:dyDescent="0.2">
      <c r="V10" s="3"/>
    </row>
    <row r="11" spans="1:26" x14ac:dyDescent="0.2">
      <c r="A11" s="164" t="s">
        <v>13</v>
      </c>
      <c r="B11" s="165"/>
      <c r="C11" s="166"/>
      <c r="D11" s="166"/>
      <c r="E11" s="166"/>
      <c r="F11" s="166"/>
      <c r="G11" s="166"/>
      <c r="H11" s="166"/>
      <c r="I11" s="167"/>
      <c r="J11" s="168"/>
      <c r="K11" s="16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4" t="s">
        <v>5</v>
      </c>
      <c r="X11" s="1"/>
      <c r="Y11" s="40"/>
    </row>
    <row r="12" spans="1:26" x14ac:dyDescent="0.2">
      <c r="A12" s="170" t="s">
        <v>14</v>
      </c>
      <c r="B12" s="171"/>
      <c r="C12" s="171"/>
      <c r="D12" s="172"/>
      <c r="E12" s="171"/>
      <c r="F12" s="171" t="s">
        <v>15</v>
      </c>
      <c r="G12" s="171"/>
      <c r="H12" s="171"/>
      <c r="I12" s="324"/>
      <c r="J12" s="324"/>
      <c r="K12" s="325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2" t="s">
        <v>57</v>
      </c>
      <c r="X12" s="3"/>
      <c r="Y12" s="42"/>
    </row>
    <row r="13" spans="1:26" x14ac:dyDescent="0.2">
      <c r="A13" s="170" t="s">
        <v>16</v>
      </c>
      <c r="B13" s="171"/>
      <c r="C13" s="171"/>
      <c r="D13" s="173"/>
      <c r="E13" s="171"/>
      <c r="F13" s="171" t="s">
        <v>17</v>
      </c>
      <c r="G13" s="171"/>
      <c r="H13" s="171"/>
      <c r="I13" s="324"/>
      <c r="J13" s="324"/>
      <c r="K13" s="325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4" t="s">
        <v>58</v>
      </c>
      <c r="X13" s="5"/>
      <c r="Y13" s="43"/>
    </row>
    <row r="14" spans="1:26" x14ac:dyDescent="0.2">
      <c r="A14" s="174" t="s">
        <v>42</v>
      </c>
      <c r="B14" s="175"/>
      <c r="C14" s="175"/>
      <c r="D14" s="176"/>
      <c r="E14" s="175"/>
      <c r="F14" s="175" t="s">
        <v>18</v>
      </c>
      <c r="G14" s="175"/>
      <c r="H14" s="175"/>
      <c r="I14" s="326"/>
      <c r="J14" s="326"/>
      <c r="K14" s="327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10"/>
      <c r="X14" s="3"/>
    </row>
    <row r="15" spans="1:26" ht="8.25" customHeight="1" x14ac:dyDescent="0.2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U15" s="3"/>
      <c r="V15" s="3"/>
      <c r="W15" s="3"/>
      <c r="X15" s="3"/>
    </row>
    <row r="16" spans="1:26" x14ac:dyDescent="0.2">
      <c r="A16" s="177" t="s">
        <v>0</v>
      </c>
      <c r="B16" s="178"/>
      <c r="C16" s="166"/>
      <c r="D16" s="166"/>
      <c r="E16" s="166"/>
      <c r="F16" s="166"/>
      <c r="G16" s="166"/>
      <c r="H16" s="179"/>
      <c r="I16" s="179"/>
      <c r="J16" s="179"/>
      <c r="K16" s="180"/>
      <c r="L16" s="10"/>
      <c r="M16" s="10"/>
      <c r="N16" s="10"/>
      <c r="O16" s="10"/>
      <c r="P16" s="10"/>
      <c r="Q16" s="10"/>
      <c r="R16" s="10"/>
      <c r="S16" s="10"/>
      <c r="T16" s="10"/>
      <c r="U16" s="10"/>
      <c r="W16" s="44" t="s">
        <v>10</v>
      </c>
      <c r="X16" s="45">
        <f>H26</f>
        <v>0</v>
      </c>
    </row>
    <row r="17" spans="1:37" x14ac:dyDescent="0.2">
      <c r="A17" s="170" t="s">
        <v>1</v>
      </c>
      <c r="B17" s="171"/>
      <c r="C17" s="171"/>
      <c r="D17" s="171"/>
      <c r="E17" s="171"/>
      <c r="F17" s="171"/>
      <c r="G17" s="171"/>
      <c r="H17" s="329"/>
      <c r="I17" s="324"/>
      <c r="J17" s="324"/>
      <c r="K17" s="182"/>
      <c r="U17" s="3"/>
      <c r="W17" s="2"/>
      <c r="X17" s="46"/>
    </row>
    <row r="18" spans="1:37" x14ac:dyDescent="0.2">
      <c r="A18" s="170" t="s">
        <v>28</v>
      </c>
      <c r="B18" s="171"/>
      <c r="C18" s="171"/>
      <c r="D18" s="171"/>
      <c r="E18" s="171"/>
      <c r="F18" s="171"/>
      <c r="G18" s="171"/>
      <c r="H18" s="329"/>
      <c r="I18" s="324"/>
      <c r="J18" s="324"/>
      <c r="K18" s="182"/>
      <c r="U18" s="3"/>
      <c r="W18" s="47">
        <f>DAYS360(H25,X16)</f>
        <v>0</v>
      </c>
      <c r="X18" s="43"/>
    </row>
    <row r="19" spans="1:37" x14ac:dyDescent="0.2">
      <c r="A19" s="170" t="s">
        <v>6</v>
      </c>
      <c r="B19" s="171"/>
      <c r="C19" s="171"/>
      <c r="D19" s="171"/>
      <c r="E19" s="171"/>
      <c r="F19" s="171"/>
      <c r="G19" s="171"/>
      <c r="H19" s="329"/>
      <c r="I19" s="324"/>
      <c r="J19" s="324"/>
      <c r="K19" s="182"/>
      <c r="U19" s="3"/>
    </row>
    <row r="20" spans="1:37" x14ac:dyDescent="0.2">
      <c r="A20" s="170" t="s">
        <v>219</v>
      </c>
      <c r="B20" s="171"/>
      <c r="C20" s="171"/>
      <c r="D20" s="186"/>
      <c r="E20" s="171"/>
      <c r="F20" s="171" t="s">
        <v>224</v>
      </c>
      <c r="G20" s="171"/>
      <c r="H20" s="186"/>
      <c r="I20" s="184"/>
      <c r="J20" s="184"/>
      <c r="K20" s="185"/>
      <c r="U20" s="3"/>
      <c r="W20" s="44" t="s">
        <v>36</v>
      </c>
      <c r="X20" s="1"/>
      <c r="Y20" s="1"/>
      <c r="Z20" s="1"/>
      <c r="AA20" s="1"/>
      <c r="AB20" s="40"/>
    </row>
    <row r="21" spans="1:37" ht="9.75" customHeight="1" x14ac:dyDescent="0.2">
      <c r="A21" s="170"/>
      <c r="B21" s="171"/>
      <c r="C21" s="171"/>
      <c r="D21" s="171"/>
      <c r="E21" s="171"/>
      <c r="F21" s="171"/>
      <c r="G21" s="171"/>
      <c r="H21" s="171"/>
      <c r="I21" s="187"/>
      <c r="J21" s="187"/>
      <c r="K21" s="185"/>
      <c r="U21" s="3"/>
      <c r="W21" s="2"/>
      <c r="X21" s="3"/>
      <c r="Y21" s="3"/>
      <c r="Z21" s="10" t="s">
        <v>38</v>
      </c>
      <c r="AA21" s="10" t="s">
        <v>39</v>
      </c>
      <c r="AB21" s="48" t="s">
        <v>40</v>
      </c>
    </row>
    <row r="22" spans="1:37" x14ac:dyDescent="0.2">
      <c r="A22" s="188" t="s">
        <v>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85"/>
      <c r="U22" s="3"/>
      <c r="W22" s="2" t="s">
        <v>37</v>
      </c>
      <c r="X22" s="3"/>
      <c r="Y22" s="49">
        <f>H25</f>
        <v>0</v>
      </c>
      <c r="Z22" s="3">
        <f>YEAR(Y22)</f>
        <v>1900</v>
      </c>
      <c r="AA22" s="3">
        <f>MONTH(Y22)</f>
        <v>1</v>
      </c>
      <c r="AB22" s="42">
        <f>DAY(Y22)</f>
        <v>0</v>
      </c>
    </row>
    <row r="23" spans="1:37" x14ac:dyDescent="0.2">
      <c r="A23" s="170" t="s">
        <v>45</v>
      </c>
      <c r="B23" s="171"/>
      <c r="C23" s="171"/>
      <c r="D23" s="171"/>
      <c r="E23" s="171"/>
      <c r="F23" s="171"/>
      <c r="G23" s="171"/>
      <c r="H23" s="189" t="s">
        <v>5</v>
      </c>
      <c r="I23" s="190" t="str">
        <f>IF(H23="onbetaald", "Gebruik model 2. zie volgende tabblad","")</f>
        <v/>
      </c>
      <c r="J23" s="191"/>
      <c r="K23" s="185"/>
      <c r="U23" s="3"/>
      <c r="V23" s="50"/>
      <c r="W23" s="4" t="s">
        <v>41</v>
      </c>
      <c r="X23" s="5"/>
      <c r="Y23" s="51">
        <f>DATE(Z22+8,AA22,AB22)</f>
        <v>2922</v>
      </c>
      <c r="Z23" s="5"/>
      <c r="AA23" s="5"/>
      <c r="AB23" s="43"/>
    </row>
    <row r="24" spans="1:37" x14ac:dyDescent="0.2">
      <c r="A24" s="170" t="s">
        <v>46</v>
      </c>
      <c r="B24" s="171"/>
      <c r="C24" s="171"/>
      <c r="D24" s="171"/>
      <c r="E24" s="171"/>
      <c r="F24" s="171"/>
      <c r="G24" s="171"/>
      <c r="H24" s="181"/>
      <c r="I24" s="192"/>
      <c r="J24" s="191"/>
      <c r="K24" s="185"/>
      <c r="U24" s="3"/>
    </row>
    <row r="25" spans="1:37" x14ac:dyDescent="0.2">
      <c r="A25" s="170" t="s">
        <v>47</v>
      </c>
      <c r="B25" s="171"/>
      <c r="C25" s="171"/>
      <c r="D25" s="171"/>
      <c r="E25" s="171"/>
      <c r="F25" s="171"/>
      <c r="G25" s="171"/>
      <c r="H25" s="183"/>
      <c r="I25" s="193"/>
      <c r="J25" s="193"/>
      <c r="K25" s="185"/>
      <c r="U25" s="3"/>
      <c r="W25" s="44" t="s">
        <v>7</v>
      </c>
      <c r="X25" s="1"/>
      <c r="Y25" s="40"/>
      <c r="AA25" s="52" t="s">
        <v>5</v>
      </c>
    </row>
    <row r="26" spans="1:37" x14ac:dyDescent="0.2">
      <c r="A26" s="170" t="s">
        <v>48</v>
      </c>
      <c r="B26" s="171"/>
      <c r="C26" s="171"/>
      <c r="D26" s="171"/>
      <c r="E26" s="171"/>
      <c r="F26" s="171"/>
      <c r="G26" s="171"/>
      <c r="H26" s="194"/>
      <c r="I26" s="195" t="str">
        <f>IF(AE30=1,"het verlof kan niet ingaan op zondag",IF(AK30=1,"het verlof kan niet ingaan op zaterdag",""))</f>
        <v>het verlof kan niet ingaan op zaterdag</v>
      </c>
      <c r="J26" s="193"/>
      <c r="K26" s="185"/>
      <c r="U26" s="3"/>
      <c r="W26" s="11" t="e">
        <f>G34</f>
        <v>#DIV/0!</v>
      </c>
      <c r="X26" s="3" t="s">
        <v>8</v>
      </c>
      <c r="Y26" s="42"/>
      <c r="AA26" s="53" t="s">
        <v>26</v>
      </c>
      <c r="AE26" s="54" t="s">
        <v>77</v>
      </c>
      <c r="AF26" s="55">
        <f>H26</f>
        <v>0</v>
      </c>
      <c r="AG26" s="54" t="s">
        <v>78</v>
      </c>
      <c r="AH26" s="56">
        <f>WEEKDAY(AF26)</f>
        <v>7</v>
      </c>
    </row>
    <row r="27" spans="1:37" x14ac:dyDescent="0.2">
      <c r="A27" s="170" t="s">
        <v>51</v>
      </c>
      <c r="B27" s="171"/>
      <c r="C27" s="171"/>
      <c r="D27" s="171"/>
      <c r="E27" s="196"/>
      <c r="F27" s="171"/>
      <c r="G27" s="171"/>
      <c r="H27" s="197">
        <f>(ROUNDDOWN(W18/360,0))</f>
        <v>0</v>
      </c>
      <c r="I27" s="171" t="str">
        <f>IF(H26&gt;H28,"Opname mag tot de leeftijd van 8 jaar"," ")</f>
        <v xml:space="preserve"> </v>
      </c>
      <c r="J27" s="171"/>
      <c r="K27" s="185"/>
      <c r="U27" s="116">
        <f>ROUND(U31-K30,2)</f>
        <v>0</v>
      </c>
      <c r="V27" s="57"/>
      <c r="W27" s="58"/>
      <c r="X27" s="5"/>
      <c r="Y27" s="43"/>
      <c r="AA27" s="59" t="s">
        <v>27</v>
      </c>
      <c r="AE27" s="60" t="s">
        <v>83</v>
      </c>
      <c r="AF27" s="61" t="e">
        <f>#REF!</f>
        <v>#REF!</v>
      </c>
      <c r="AG27" s="62" t="e">
        <f>AF27</f>
        <v>#REF!</v>
      </c>
    </row>
    <row r="28" spans="1:37" x14ac:dyDescent="0.2">
      <c r="A28" s="170" t="s">
        <v>49</v>
      </c>
      <c r="B28" s="171"/>
      <c r="C28" s="171"/>
      <c r="D28" s="171"/>
      <c r="E28" s="196"/>
      <c r="F28" s="171"/>
      <c r="G28" s="171"/>
      <c r="H28" s="198" t="str">
        <f>IF(H25="","",Y23)</f>
        <v/>
      </c>
      <c r="I28" s="171"/>
      <c r="J28" s="171"/>
      <c r="K28" s="185"/>
      <c r="U28" s="3" t="s">
        <v>84</v>
      </c>
      <c r="V28" s="57"/>
      <c r="AA28" s="63"/>
      <c r="AE28" s="64" t="s">
        <v>79</v>
      </c>
      <c r="AF28" s="64" t="s">
        <v>30</v>
      </c>
      <c r="AG28" s="64" t="s">
        <v>31</v>
      </c>
      <c r="AH28" s="64" t="s">
        <v>32</v>
      </c>
      <c r="AI28" s="64" t="s">
        <v>33</v>
      </c>
      <c r="AJ28" s="64" t="s">
        <v>34</v>
      </c>
      <c r="AK28" s="64" t="s">
        <v>80</v>
      </c>
    </row>
    <row r="29" spans="1:37" x14ac:dyDescent="0.2">
      <c r="A29" s="170" t="s">
        <v>225</v>
      </c>
      <c r="B29" s="171"/>
      <c r="C29" s="171"/>
      <c r="D29" s="171"/>
      <c r="E29" s="196"/>
      <c r="F29" s="171"/>
      <c r="G29" s="199" t="str">
        <f>IF($H$19=$W$6,"klokuren","lesuren")</f>
        <v>lesuren</v>
      </c>
      <c r="H29" s="294"/>
      <c r="I29" s="171"/>
      <c r="J29" s="171"/>
      <c r="K29" s="185"/>
      <c r="U29" s="3"/>
      <c r="V29" s="57"/>
      <c r="AA29" s="63"/>
      <c r="AE29" s="64"/>
      <c r="AF29" s="64"/>
      <c r="AG29" s="64"/>
      <c r="AH29" s="64"/>
      <c r="AI29" s="64"/>
      <c r="AJ29" s="64"/>
      <c r="AK29" s="64"/>
    </row>
    <row r="30" spans="1:37" ht="13.5" thickBot="1" x14ac:dyDescent="0.25">
      <c r="A30" s="170" t="s">
        <v>220</v>
      </c>
      <c r="B30" s="171"/>
      <c r="C30" s="171"/>
      <c r="D30" s="171"/>
      <c r="E30" s="171"/>
      <c r="F30" s="171"/>
      <c r="G30" s="199" t="str">
        <f>IF($H$19=$W$6,"klokuren","lesuren")</f>
        <v>lesuren</v>
      </c>
      <c r="H30" s="200">
        <f>IF(H19=W6,IF(H23=W12,415*H20,IF(H23=W13,1040*H20,415*H20)),IF(H23=W12,232.64*H20,IF(H23=W13,583*H20,232.64*H20)))-H29</f>
        <v>0</v>
      </c>
      <c r="I30" s="171"/>
      <c r="J30" s="171"/>
      <c r="K30" s="185"/>
      <c r="U30" s="65">
        <f>H30*1659/930</f>
        <v>0</v>
      </c>
      <c r="W30" s="66">
        <f>IF(G30="lesuren",(ROUND(H30*(1659/930),0)),H30)</f>
        <v>0</v>
      </c>
      <c r="X30" s="38" t="s">
        <v>55</v>
      </c>
      <c r="AA30" s="67"/>
      <c r="AD30" s="52" t="s">
        <v>81</v>
      </c>
      <c r="AE30" s="64">
        <f>IF(AH$26=1,1,0)</f>
        <v>0</v>
      </c>
      <c r="AF30" s="64">
        <f>IF(AH$26=2,1,0)</f>
        <v>0</v>
      </c>
      <c r="AG30" s="64">
        <f>IF(AH$26=3,1,0)</f>
        <v>0</v>
      </c>
      <c r="AH30" s="64">
        <f>IF(AH$26=4,1,0)</f>
        <v>0</v>
      </c>
      <c r="AI30" s="64">
        <f>IF(AH$26=5,1,0)</f>
        <v>0</v>
      </c>
      <c r="AJ30" s="64">
        <f>IF(AH$26=6,1,0)</f>
        <v>0</v>
      </c>
      <c r="AK30" s="64">
        <f>IF(AH$26=7,1,0)</f>
        <v>1</v>
      </c>
    </row>
    <row r="31" spans="1:37" ht="13.5" thickBot="1" x14ac:dyDescent="0.25">
      <c r="A31" s="170" t="s">
        <v>221</v>
      </c>
      <c r="B31" s="201" t="str">
        <f>IF($H$19=$W$6,"klokuren","lesuren")</f>
        <v>lesuren</v>
      </c>
      <c r="C31" s="171" t="s">
        <v>29</v>
      </c>
      <c r="D31" s="171"/>
      <c r="E31" s="171"/>
      <c r="F31" s="171"/>
      <c r="G31" s="171"/>
      <c r="H31" s="202" t="s">
        <v>63</v>
      </c>
      <c r="I31" s="171"/>
      <c r="J31" s="171"/>
      <c r="K31" s="185"/>
      <c r="U31" s="117">
        <f>ROUND(D14*G33,2)</f>
        <v>0</v>
      </c>
      <c r="W31" s="68" t="s">
        <v>30</v>
      </c>
      <c r="X31" s="68" t="s">
        <v>31</v>
      </c>
      <c r="Y31" s="12" t="s">
        <v>32</v>
      </c>
      <c r="Z31" s="12" t="s">
        <v>33</v>
      </c>
      <c r="AA31" s="13" t="s">
        <v>34</v>
      </c>
      <c r="AB31" s="13" t="s">
        <v>44</v>
      </c>
    </row>
    <row r="32" spans="1:37" ht="13.5" thickBot="1" x14ac:dyDescent="0.25">
      <c r="A32" s="170"/>
      <c r="B32" s="203" t="s">
        <v>30</v>
      </c>
      <c r="C32" s="203" t="s">
        <v>31</v>
      </c>
      <c r="D32" s="204" t="s">
        <v>32</v>
      </c>
      <c r="E32" s="204" t="s">
        <v>33</v>
      </c>
      <c r="F32" s="205" t="s">
        <v>34</v>
      </c>
      <c r="G32" s="206" t="s">
        <v>44</v>
      </c>
      <c r="H32" s="207" t="s">
        <v>128</v>
      </c>
      <c r="I32" s="171"/>
      <c r="J32" s="208"/>
      <c r="K32" s="185"/>
      <c r="U32" s="69"/>
      <c r="V32" s="70" t="s">
        <v>82</v>
      </c>
      <c r="W32" s="69">
        <f>B33</f>
        <v>0</v>
      </c>
      <c r="X32" s="69">
        <f>C33</f>
        <v>0</v>
      </c>
      <c r="Y32" s="69">
        <f>D33</f>
        <v>0</v>
      </c>
      <c r="Z32" s="69">
        <f>E33</f>
        <v>0</v>
      </c>
      <c r="AA32" s="69">
        <f>F33</f>
        <v>0</v>
      </c>
      <c r="AB32" s="71">
        <f>SUM(W32:AA32)</f>
        <v>0</v>
      </c>
      <c r="AC32" s="38" t="str">
        <f>G30</f>
        <v>lesuren</v>
      </c>
    </row>
    <row r="33" spans="1:28" ht="13.5" thickBot="1" x14ac:dyDescent="0.25">
      <c r="A33" s="170"/>
      <c r="B33" s="209"/>
      <c r="C33" s="209"/>
      <c r="D33" s="209"/>
      <c r="E33" s="209"/>
      <c r="F33" s="209"/>
      <c r="G33" s="210">
        <f>SUM(B33:F33)</f>
        <v>0</v>
      </c>
      <c r="H33" s="211">
        <f>IF(H19="OP",D14*G33/930,IF(H19="Directie",D14*G33/930,G33*D14/1659))</f>
        <v>0</v>
      </c>
      <c r="I33" s="212" t="str">
        <f>IF($H$33&gt;$H$20,"U kunt niet meer dan uw benoemingsomvang","")</f>
        <v/>
      </c>
      <c r="J33" s="208"/>
      <c r="K33" s="213"/>
      <c r="L33" s="125"/>
      <c r="M33" s="125"/>
      <c r="N33" s="125"/>
      <c r="O33" s="125"/>
      <c r="P33" s="125"/>
      <c r="Q33" s="125"/>
      <c r="R33" s="125"/>
      <c r="S33" s="125"/>
      <c r="T33" s="125"/>
      <c r="U33" s="69"/>
      <c r="W33" s="14"/>
      <c r="X33" s="14"/>
      <c r="Y33" s="14"/>
      <c r="Z33" s="14"/>
      <c r="AA33" s="14"/>
      <c r="AB33" s="72"/>
    </row>
    <row r="34" spans="1:28" x14ac:dyDescent="0.2">
      <c r="A34" s="170" t="s">
        <v>222</v>
      </c>
      <c r="B34" s="171"/>
      <c r="C34" s="171"/>
      <c r="D34" s="171"/>
      <c r="E34" s="171"/>
      <c r="F34" s="171"/>
      <c r="G34" s="214" t="e">
        <f>H30/G33</f>
        <v>#DIV/0!</v>
      </c>
      <c r="H34" s="208"/>
      <c r="I34" s="212" t="str">
        <f>IF($H$33&gt;$H$20,"als ouderschapsverlof opnemen.","")</f>
        <v/>
      </c>
      <c r="J34" s="215"/>
      <c r="K34" s="185"/>
      <c r="U34" s="3"/>
      <c r="W34" s="73"/>
      <c r="X34" s="73"/>
      <c r="Y34" s="73"/>
      <c r="Z34" s="74"/>
      <c r="AA34" s="74"/>
    </row>
    <row r="35" spans="1:28" x14ac:dyDescent="0.2">
      <c r="A35" s="170" t="s">
        <v>223</v>
      </c>
      <c r="B35" s="196"/>
      <c r="C35" s="171"/>
      <c r="D35" s="171"/>
      <c r="E35" s="216"/>
      <c r="F35" s="171"/>
      <c r="G35" s="171"/>
      <c r="H35" s="171"/>
      <c r="I35" s="217" t="str">
        <f>IF($H$33&gt;$H$20,"Zie tabblad 'Uitleg' onder punt 2.","")</f>
        <v/>
      </c>
      <c r="J35" s="171"/>
      <c r="K35" s="218"/>
      <c r="L35" s="126"/>
      <c r="M35" s="126"/>
      <c r="N35" s="126"/>
      <c r="O35" s="126"/>
      <c r="P35" s="126"/>
      <c r="Q35" s="126"/>
      <c r="R35" s="126"/>
      <c r="S35" s="126"/>
      <c r="T35" s="126"/>
      <c r="U35" s="3"/>
      <c r="V35" s="75"/>
    </row>
    <row r="36" spans="1:28" x14ac:dyDescent="0.2">
      <c r="A36" s="219" t="s">
        <v>160</v>
      </c>
      <c r="B36" s="196"/>
      <c r="C36" s="171"/>
      <c r="D36" s="171"/>
      <c r="E36" s="216"/>
      <c r="F36" s="171"/>
      <c r="G36" s="220" t="s">
        <v>105</v>
      </c>
      <c r="H36" s="221" t="s">
        <v>89</v>
      </c>
      <c r="I36" s="167"/>
      <c r="J36" s="222"/>
      <c r="K36" s="185"/>
      <c r="V36" s="75"/>
    </row>
    <row r="37" spans="1:28" x14ac:dyDescent="0.2">
      <c r="A37" s="223" t="s">
        <v>35</v>
      </c>
      <c r="B37" s="224" t="s">
        <v>30</v>
      </c>
      <c r="C37" s="224" t="s">
        <v>31</v>
      </c>
      <c r="D37" s="225" t="s">
        <v>32</v>
      </c>
      <c r="E37" s="225" t="s">
        <v>33</v>
      </c>
      <c r="F37" s="226" t="s">
        <v>34</v>
      </c>
      <c r="G37" s="227" t="s">
        <v>106</v>
      </c>
      <c r="H37" s="223" t="s">
        <v>87</v>
      </c>
      <c r="I37" s="223" t="s">
        <v>85</v>
      </c>
      <c r="J37" s="228" t="s">
        <v>88</v>
      </c>
      <c r="K37" s="229"/>
      <c r="L37" s="127"/>
      <c r="M37" s="127"/>
      <c r="N37" s="127"/>
      <c r="O37" s="127"/>
      <c r="P37" s="127"/>
      <c r="Q37" s="127"/>
      <c r="R37" s="127"/>
      <c r="S37" s="127"/>
      <c r="T37" s="127"/>
      <c r="W37" s="3"/>
    </row>
    <row r="38" spans="1:28" s="76" customFormat="1" ht="12" x14ac:dyDescent="0.2">
      <c r="A38" s="230"/>
      <c r="B38" s="231"/>
      <c r="C38" s="231"/>
      <c r="D38" s="231"/>
      <c r="E38" s="231"/>
      <c r="F38" s="231"/>
      <c r="G38" s="232" t="s">
        <v>27</v>
      </c>
      <c r="H38" s="233">
        <f t="shared" ref="H38:H69" si="0">SUM(W38:AA38)</f>
        <v>0</v>
      </c>
      <c r="I38" s="233">
        <f>H38</f>
        <v>0</v>
      </c>
      <c r="J38" s="233">
        <f t="shared" ref="J38:J69" si="1">$H$30-I38</f>
        <v>0</v>
      </c>
      <c r="K38" s="234"/>
      <c r="L38" s="128"/>
      <c r="M38" s="128"/>
      <c r="N38" s="128"/>
      <c r="O38" s="128"/>
      <c r="P38" s="128"/>
      <c r="Q38" s="128"/>
      <c r="R38" s="128"/>
      <c r="S38" s="128"/>
      <c r="T38" s="128"/>
      <c r="W38" s="77">
        <f t="shared" ref="W38:W69" si="2">IF(B38&lt;&gt;"",B$33,0)</f>
        <v>0</v>
      </c>
      <c r="X38" s="77">
        <f t="shared" ref="X38:X69" si="3">IF(C38&lt;&gt;"",C$33,0)</f>
        <v>0</v>
      </c>
      <c r="Y38" s="77">
        <f t="shared" ref="Y38:Y69" si="4">IF(D38&lt;&gt;"",D$33,0)</f>
        <v>0</v>
      </c>
      <c r="Z38" s="77">
        <f t="shared" ref="Z38:Z69" si="5">IF(E38&lt;&gt;"",E$33,0)</f>
        <v>0</v>
      </c>
      <c r="AA38" s="77">
        <f t="shared" ref="AA38:AA69" si="6">IF(F38&lt;&gt;"",F$33,0)</f>
        <v>0</v>
      </c>
    </row>
    <row r="39" spans="1:28" s="76" customFormat="1" ht="12" x14ac:dyDescent="0.2">
      <c r="A39" s="230"/>
      <c r="B39" s="231" t="str">
        <f t="shared" ref="B39:F54" si="7">IF(B$33="","",IF($G38="nee",B$38+7*$U39,""))</f>
        <v/>
      </c>
      <c r="C39" s="231" t="str">
        <f t="shared" si="7"/>
        <v/>
      </c>
      <c r="D39" s="231" t="str">
        <f t="shared" si="7"/>
        <v/>
      </c>
      <c r="E39" s="231" t="str">
        <f t="shared" si="7"/>
        <v/>
      </c>
      <c r="F39" s="231" t="str">
        <f t="shared" si="7"/>
        <v/>
      </c>
      <c r="G39" s="232" t="str">
        <f>IF(G38="nee","nee",IF(G38="ja","n.v.t.",IF(G38="n.v.t.","n.v.t.","")))</f>
        <v>nee</v>
      </c>
      <c r="H39" s="233">
        <f t="shared" si="0"/>
        <v>0</v>
      </c>
      <c r="I39" s="233">
        <f t="shared" ref="I39:I70" si="8">I38+H39</f>
        <v>0</v>
      </c>
      <c r="J39" s="233">
        <f t="shared" si="1"/>
        <v>0</v>
      </c>
      <c r="K39" s="234"/>
      <c r="L39" s="128"/>
      <c r="M39" s="128"/>
      <c r="N39" s="128"/>
      <c r="O39" s="128"/>
      <c r="P39" s="128"/>
      <c r="Q39" s="128"/>
      <c r="R39" s="128"/>
      <c r="S39" s="128"/>
      <c r="T39" s="128"/>
      <c r="U39" s="76">
        <v>1</v>
      </c>
      <c r="W39" s="77">
        <f t="shared" si="2"/>
        <v>0</v>
      </c>
      <c r="X39" s="77">
        <f t="shared" si="3"/>
        <v>0</v>
      </c>
      <c r="Y39" s="77">
        <f t="shared" si="4"/>
        <v>0</v>
      </c>
      <c r="Z39" s="77">
        <f t="shared" si="5"/>
        <v>0</v>
      </c>
      <c r="AA39" s="77">
        <f t="shared" si="6"/>
        <v>0</v>
      </c>
    </row>
    <row r="40" spans="1:28" s="76" customFormat="1" ht="12" x14ac:dyDescent="0.2">
      <c r="A40" s="230"/>
      <c r="B40" s="231" t="str">
        <f t="shared" ref="B40:C40" si="9">IF(B$33="","",IF($G39="nee",B$38+7*$U40,""))</f>
        <v/>
      </c>
      <c r="C40" s="231" t="str">
        <f t="shared" si="9"/>
        <v/>
      </c>
      <c r="D40" s="231" t="str">
        <f t="shared" ref="D40:F40" si="10">IF(D$33="","",IF($G39="nee",D$38+7*$U40,""))</f>
        <v/>
      </c>
      <c r="E40" s="231" t="str">
        <f t="shared" si="10"/>
        <v/>
      </c>
      <c r="F40" s="231" t="str">
        <f t="shared" si="10"/>
        <v/>
      </c>
      <c r="G40" s="232" t="str">
        <f t="shared" ref="G40:G103" si="11">IF(G39="nee","nee",IF(G39="ja","n.v.t.",IF(G39="n.v.t.","n.v.t.","")))</f>
        <v>nee</v>
      </c>
      <c r="H40" s="233">
        <f t="shared" si="0"/>
        <v>0</v>
      </c>
      <c r="I40" s="233">
        <f t="shared" si="8"/>
        <v>0</v>
      </c>
      <c r="J40" s="233">
        <f t="shared" si="1"/>
        <v>0</v>
      </c>
      <c r="K40" s="234"/>
      <c r="L40" s="128"/>
      <c r="M40" s="128"/>
      <c r="N40" s="128"/>
      <c r="O40" s="128"/>
      <c r="P40" s="128"/>
      <c r="Q40" s="128"/>
      <c r="R40" s="128"/>
      <c r="S40" s="128"/>
      <c r="T40" s="128"/>
      <c r="U40" s="76">
        <v>2</v>
      </c>
      <c r="W40" s="77">
        <f t="shared" si="2"/>
        <v>0</v>
      </c>
      <c r="X40" s="77">
        <f t="shared" si="3"/>
        <v>0</v>
      </c>
      <c r="Y40" s="77">
        <f t="shared" si="4"/>
        <v>0</v>
      </c>
      <c r="Z40" s="77">
        <f t="shared" si="5"/>
        <v>0</v>
      </c>
      <c r="AA40" s="77">
        <f t="shared" si="6"/>
        <v>0</v>
      </c>
    </row>
    <row r="41" spans="1:28" s="76" customFormat="1" ht="12" x14ac:dyDescent="0.2">
      <c r="A41" s="230"/>
      <c r="B41" s="231" t="str">
        <f t="shared" ref="B41:C41" si="12">IF(B$33="","",IF($G40="nee",B$38+7*$U41,""))</f>
        <v/>
      </c>
      <c r="C41" s="231" t="str">
        <f t="shared" si="12"/>
        <v/>
      </c>
      <c r="D41" s="231" t="str">
        <f t="shared" ref="D41:F41" si="13">IF(D$33="","",IF($G40="nee",D$38+7*$U41,""))</f>
        <v/>
      </c>
      <c r="E41" s="231" t="str">
        <f t="shared" si="13"/>
        <v/>
      </c>
      <c r="F41" s="231" t="str">
        <f t="shared" si="13"/>
        <v/>
      </c>
      <c r="G41" s="232" t="str">
        <f t="shared" si="11"/>
        <v>nee</v>
      </c>
      <c r="H41" s="233">
        <f t="shared" si="0"/>
        <v>0</v>
      </c>
      <c r="I41" s="233">
        <f t="shared" si="8"/>
        <v>0</v>
      </c>
      <c r="J41" s="233">
        <f t="shared" si="1"/>
        <v>0</v>
      </c>
      <c r="K41" s="234"/>
      <c r="L41" s="128"/>
      <c r="M41" s="128"/>
      <c r="N41" s="128"/>
      <c r="O41" s="128"/>
      <c r="P41" s="128"/>
      <c r="Q41" s="128"/>
      <c r="R41" s="128"/>
      <c r="S41" s="128"/>
      <c r="T41" s="128"/>
      <c r="U41" s="76">
        <v>3</v>
      </c>
      <c r="W41" s="77">
        <f t="shared" si="2"/>
        <v>0</v>
      </c>
      <c r="X41" s="77">
        <f t="shared" si="3"/>
        <v>0</v>
      </c>
      <c r="Y41" s="77">
        <f t="shared" si="4"/>
        <v>0</v>
      </c>
      <c r="Z41" s="77">
        <f t="shared" si="5"/>
        <v>0</v>
      </c>
      <c r="AA41" s="77">
        <f t="shared" si="6"/>
        <v>0</v>
      </c>
    </row>
    <row r="42" spans="1:28" s="76" customFormat="1" ht="12" x14ac:dyDescent="0.2">
      <c r="A42" s="230"/>
      <c r="B42" s="231" t="str">
        <f t="shared" ref="B42:C42" si="14">IF(B$33="","",IF($G41="nee",B$38+7*$U42,""))</f>
        <v/>
      </c>
      <c r="C42" s="231" t="str">
        <f t="shared" si="14"/>
        <v/>
      </c>
      <c r="D42" s="231" t="str">
        <f t="shared" ref="D42:F42" si="15">IF(D$33="","",IF($G41="nee",D$38+7*$U42,""))</f>
        <v/>
      </c>
      <c r="E42" s="231" t="str">
        <f t="shared" si="15"/>
        <v/>
      </c>
      <c r="F42" s="231" t="str">
        <f t="shared" si="15"/>
        <v/>
      </c>
      <c r="G42" s="232" t="str">
        <f t="shared" si="11"/>
        <v>nee</v>
      </c>
      <c r="H42" s="233">
        <f t="shared" si="0"/>
        <v>0</v>
      </c>
      <c r="I42" s="233">
        <f t="shared" si="8"/>
        <v>0</v>
      </c>
      <c r="J42" s="233">
        <f t="shared" si="1"/>
        <v>0</v>
      </c>
      <c r="K42" s="234"/>
      <c r="L42" s="128"/>
      <c r="M42" s="128"/>
      <c r="N42" s="128"/>
      <c r="O42" s="128"/>
      <c r="P42" s="128"/>
      <c r="Q42" s="128"/>
      <c r="R42" s="128"/>
      <c r="S42" s="128"/>
      <c r="T42" s="128"/>
      <c r="U42" s="76">
        <v>4</v>
      </c>
      <c r="W42" s="77">
        <f t="shared" si="2"/>
        <v>0</v>
      </c>
      <c r="X42" s="77">
        <f t="shared" si="3"/>
        <v>0</v>
      </c>
      <c r="Y42" s="77">
        <f t="shared" si="4"/>
        <v>0</v>
      </c>
      <c r="Z42" s="77">
        <f t="shared" si="5"/>
        <v>0</v>
      </c>
      <c r="AA42" s="77">
        <f t="shared" si="6"/>
        <v>0</v>
      </c>
    </row>
    <row r="43" spans="1:28" s="76" customFormat="1" ht="12" x14ac:dyDescent="0.2">
      <c r="A43" s="230"/>
      <c r="B43" s="231" t="str">
        <f t="shared" ref="B43:C43" si="16">IF(B$33="","",IF($G42="nee",B$38+7*$U43,""))</f>
        <v/>
      </c>
      <c r="C43" s="231" t="str">
        <f t="shared" si="16"/>
        <v/>
      </c>
      <c r="D43" s="231" t="str">
        <f t="shared" ref="D43:F43" si="17">IF(D$33="","",IF($G42="nee",D$38+7*$U43,""))</f>
        <v/>
      </c>
      <c r="E43" s="231" t="str">
        <f t="shared" si="17"/>
        <v/>
      </c>
      <c r="F43" s="231" t="str">
        <f t="shared" si="17"/>
        <v/>
      </c>
      <c r="G43" s="232" t="str">
        <f t="shared" si="11"/>
        <v>nee</v>
      </c>
      <c r="H43" s="233">
        <f t="shared" si="0"/>
        <v>0</v>
      </c>
      <c r="I43" s="233">
        <f t="shared" si="8"/>
        <v>0</v>
      </c>
      <c r="J43" s="233">
        <f t="shared" si="1"/>
        <v>0</v>
      </c>
      <c r="K43" s="234"/>
      <c r="L43" s="128"/>
      <c r="M43" s="128"/>
      <c r="N43" s="128"/>
      <c r="O43" s="128"/>
      <c r="P43" s="128"/>
      <c r="Q43" s="128"/>
      <c r="R43" s="128"/>
      <c r="S43" s="128"/>
      <c r="T43" s="128"/>
      <c r="U43" s="76">
        <v>5</v>
      </c>
      <c r="W43" s="77">
        <f t="shared" si="2"/>
        <v>0</v>
      </c>
      <c r="X43" s="77">
        <f t="shared" si="3"/>
        <v>0</v>
      </c>
      <c r="Y43" s="77">
        <f t="shared" si="4"/>
        <v>0</v>
      </c>
      <c r="Z43" s="77">
        <f t="shared" si="5"/>
        <v>0</v>
      </c>
      <c r="AA43" s="77">
        <f t="shared" si="6"/>
        <v>0</v>
      </c>
    </row>
    <row r="44" spans="1:28" s="76" customFormat="1" ht="12" x14ac:dyDescent="0.2">
      <c r="A44" s="230"/>
      <c r="B44" s="231" t="str">
        <f t="shared" ref="B44:C44" si="18">IF(B$33="","",IF($G43="nee",B$38+7*$U44,""))</f>
        <v/>
      </c>
      <c r="C44" s="231" t="str">
        <f t="shared" si="18"/>
        <v/>
      </c>
      <c r="D44" s="231" t="str">
        <f t="shared" ref="D44:F44" si="19">IF(D$33="","",IF($G43="nee",D$38+7*$U44,""))</f>
        <v/>
      </c>
      <c r="E44" s="231" t="str">
        <f t="shared" si="19"/>
        <v/>
      </c>
      <c r="F44" s="231" t="str">
        <f t="shared" si="19"/>
        <v/>
      </c>
      <c r="G44" s="232" t="str">
        <f t="shared" si="11"/>
        <v>nee</v>
      </c>
      <c r="H44" s="233">
        <f t="shared" si="0"/>
        <v>0</v>
      </c>
      <c r="I44" s="233">
        <f t="shared" si="8"/>
        <v>0</v>
      </c>
      <c r="J44" s="233">
        <f t="shared" si="1"/>
        <v>0</v>
      </c>
      <c r="K44" s="234"/>
      <c r="L44" s="128"/>
      <c r="M44" s="128"/>
      <c r="N44" s="128"/>
      <c r="O44" s="128"/>
      <c r="P44" s="128"/>
      <c r="Q44" s="128"/>
      <c r="R44" s="128"/>
      <c r="S44" s="128"/>
      <c r="T44" s="128"/>
      <c r="U44" s="76">
        <v>6</v>
      </c>
      <c r="W44" s="77">
        <f t="shared" si="2"/>
        <v>0</v>
      </c>
      <c r="X44" s="77">
        <f t="shared" si="3"/>
        <v>0</v>
      </c>
      <c r="Y44" s="77">
        <f t="shared" si="4"/>
        <v>0</v>
      </c>
      <c r="Z44" s="77">
        <f t="shared" si="5"/>
        <v>0</v>
      </c>
      <c r="AA44" s="77">
        <f t="shared" si="6"/>
        <v>0</v>
      </c>
    </row>
    <row r="45" spans="1:28" s="76" customFormat="1" ht="12" x14ac:dyDescent="0.2">
      <c r="A45" s="230"/>
      <c r="B45" s="231" t="str">
        <f t="shared" ref="B45:C45" si="20">IF(B$33="","",IF($G44="nee",B$38+7*$U45,""))</f>
        <v/>
      </c>
      <c r="C45" s="231" t="str">
        <f t="shared" si="20"/>
        <v/>
      </c>
      <c r="D45" s="231" t="str">
        <f t="shared" ref="D45:F45" si="21">IF(D$33="","",IF($G44="nee",D$38+7*$U45,""))</f>
        <v/>
      </c>
      <c r="E45" s="231" t="str">
        <f t="shared" si="21"/>
        <v/>
      </c>
      <c r="F45" s="231" t="str">
        <f t="shared" si="21"/>
        <v/>
      </c>
      <c r="G45" s="232" t="str">
        <f t="shared" si="11"/>
        <v>nee</v>
      </c>
      <c r="H45" s="233">
        <f t="shared" si="0"/>
        <v>0</v>
      </c>
      <c r="I45" s="233">
        <f t="shared" si="8"/>
        <v>0</v>
      </c>
      <c r="J45" s="233">
        <f t="shared" si="1"/>
        <v>0</v>
      </c>
      <c r="K45" s="235" t="str">
        <f t="shared" ref="K45:K76" si="22">IF(J45&lt;0,"U neemt te veel uren op","")</f>
        <v/>
      </c>
      <c r="L45" s="129"/>
      <c r="M45" s="129"/>
      <c r="N45" s="129"/>
      <c r="O45" s="129"/>
      <c r="P45" s="129"/>
      <c r="Q45" s="129"/>
      <c r="R45" s="129"/>
      <c r="S45" s="129"/>
      <c r="T45" s="129"/>
      <c r="U45" s="76">
        <v>7</v>
      </c>
      <c r="W45" s="77">
        <f t="shared" si="2"/>
        <v>0</v>
      </c>
      <c r="X45" s="77">
        <f t="shared" si="3"/>
        <v>0</v>
      </c>
      <c r="Y45" s="77">
        <f t="shared" si="4"/>
        <v>0</v>
      </c>
      <c r="Z45" s="77">
        <f t="shared" si="5"/>
        <v>0</v>
      </c>
      <c r="AA45" s="77">
        <f t="shared" si="6"/>
        <v>0</v>
      </c>
    </row>
    <row r="46" spans="1:28" s="76" customFormat="1" ht="12" x14ac:dyDescent="0.2">
      <c r="A46" s="230"/>
      <c r="B46" s="231" t="str">
        <f t="shared" ref="B46:C46" si="23">IF(B$33="","",IF($G45="nee",B$38+7*$U46,""))</f>
        <v/>
      </c>
      <c r="C46" s="231" t="str">
        <f t="shared" si="23"/>
        <v/>
      </c>
      <c r="D46" s="231" t="str">
        <f t="shared" ref="D46:F46" si="24">IF(D$33="","",IF($G45="nee",D$38+7*$U46,""))</f>
        <v/>
      </c>
      <c r="E46" s="231" t="str">
        <f t="shared" si="24"/>
        <v/>
      </c>
      <c r="F46" s="231" t="str">
        <f t="shared" si="24"/>
        <v/>
      </c>
      <c r="G46" s="232" t="str">
        <f t="shared" si="11"/>
        <v>nee</v>
      </c>
      <c r="H46" s="233">
        <f t="shared" si="0"/>
        <v>0</v>
      </c>
      <c r="I46" s="233">
        <f t="shared" si="8"/>
        <v>0</v>
      </c>
      <c r="J46" s="233">
        <f t="shared" si="1"/>
        <v>0</v>
      </c>
      <c r="K46" s="235" t="str">
        <f t="shared" si="22"/>
        <v/>
      </c>
      <c r="L46" s="129"/>
      <c r="M46" s="129"/>
      <c r="N46" s="129"/>
      <c r="O46" s="129"/>
      <c r="P46" s="129"/>
      <c r="Q46" s="129"/>
      <c r="R46" s="129"/>
      <c r="S46" s="129"/>
      <c r="T46" s="129"/>
      <c r="U46" s="76">
        <v>8</v>
      </c>
      <c r="W46" s="77">
        <f t="shared" si="2"/>
        <v>0</v>
      </c>
      <c r="X46" s="77">
        <f t="shared" si="3"/>
        <v>0</v>
      </c>
      <c r="Y46" s="77">
        <f t="shared" si="4"/>
        <v>0</v>
      </c>
      <c r="Z46" s="77">
        <f t="shared" si="5"/>
        <v>0</v>
      </c>
      <c r="AA46" s="77">
        <f t="shared" si="6"/>
        <v>0</v>
      </c>
    </row>
    <row r="47" spans="1:28" s="76" customFormat="1" ht="12" x14ac:dyDescent="0.2">
      <c r="A47" s="230"/>
      <c r="B47" s="231" t="str">
        <f t="shared" ref="B47:C47" si="25">IF(B$33="","",IF($G46="nee",B$38+7*$U47,""))</f>
        <v/>
      </c>
      <c r="C47" s="231" t="str">
        <f t="shared" si="25"/>
        <v/>
      </c>
      <c r="D47" s="231" t="str">
        <f t="shared" ref="D47:F47" si="26">IF(D$33="","",IF($G46="nee",D$38+7*$U47,""))</f>
        <v/>
      </c>
      <c r="E47" s="231" t="str">
        <f t="shared" si="26"/>
        <v/>
      </c>
      <c r="F47" s="231" t="str">
        <f t="shared" si="26"/>
        <v/>
      </c>
      <c r="G47" s="232" t="str">
        <f t="shared" si="11"/>
        <v>nee</v>
      </c>
      <c r="H47" s="233">
        <f t="shared" si="0"/>
        <v>0</v>
      </c>
      <c r="I47" s="233">
        <f t="shared" si="8"/>
        <v>0</v>
      </c>
      <c r="J47" s="233">
        <f t="shared" si="1"/>
        <v>0</v>
      </c>
      <c r="K47" s="235" t="str">
        <f t="shared" si="22"/>
        <v/>
      </c>
      <c r="L47" s="129"/>
      <c r="M47" s="129"/>
      <c r="N47" s="129"/>
      <c r="O47" s="129"/>
      <c r="P47" s="129"/>
      <c r="Q47" s="129"/>
      <c r="R47" s="129"/>
      <c r="S47" s="129"/>
      <c r="T47" s="129"/>
      <c r="U47" s="76">
        <v>9</v>
      </c>
      <c r="W47" s="77">
        <f t="shared" si="2"/>
        <v>0</v>
      </c>
      <c r="X47" s="77">
        <f t="shared" si="3"/>
        <v>0</v>
      </c>
      <c r="Y47" s="77">
        <f t="shared" si="4"/>
        <v>0</v>
      </c>
      <c r="Z47" s="77">
        <f t="shared" si="5"/>
        <v>0</v>
      </c>
      <c r="AA47" s="77">
        <f t="shared" si="6"/>
        <v>0</v>
      </c>
    </row>
    <row r="48" spans="1:28" s="76" customFormat="1" ht="12" x14ac:dyDescent="0.2">
      <c r="A48" s="230"/>
      <c r="B48" s="231" t="str">
        <f t="shared" ref="B48:C48" si="27">IF(B$33="","",IF($G47="nee",B$38+7*$U48,""))</f>
        <v/>
      </c>
      <c r="C48" s="231" t="str">
        <f t="shared" si="27"/>
        <v/>
      </c>
      <c r="D48" s="231" t="str">
        <f t="shared" ref="D48:F48" si="28">IF(D$33="","",IF($G47="nee",D$38+7*$U48,""))</f>
        <v/>
      </c>
      <c r="E48" s="231" t="str">
        <f t="shared" si="28"/>
        <v/>
      </c>
      <c r="F48" s="231" t="str">
        <f t="shared" si="28"/>
        <v/>
      </c>
      <c r="G48" s="232" t="str">
        <f t="shared" si="11"/>
        <v>nee</v>
      </c>
      <c r="H48" s="233">
        <f t="shared" si="0"/>
        <v>0</v>
      </c>
      <c r="I48" s="233">
        <f t="shared" si="8"/>
        <v>0</v>
      </c>
      <c r="J48" s="233">
        <f t="shared" si="1"/>
        <v>0</v>
      </c>
      <c r="K48" s="235" t="str">
        <f t="shared" si="22"/>
        <v/>
      </c>
      <c r="L48" s="129"/>
      <c r="M48" s="129"/>
      <c r="N48" s="129"/>
      <c r="O48" s="129"/>
      <c r="P48" s="129"/>
      <c r="Q48" s="129"/>
      <c r="R48" s="129"/>
      <c r="S48" s="129"/>
      <c r="T48" s="129"/>
      <c r="U48" s="76">
        <v>10</v>
      </c>
      <c r="W48" s="77">
        <f t="shared" si="2"/>
        <v>0</v>
      </c>
      <c r="X48" s="77">
        <f t="shared" si="3"/>
        <v>0</v>
      </c>
      <c r="Y48" s="77">
        <f t="shared" si="4"/>
        <v>0</v>
      </c>
      <c r="Z48" s="77">
        <f t="shared" si="5"/>
        <v>0</v>
      </c>
      <c r="AA48" s="77">
        <f t="shared" si="6"/>
        <v>0</v>
      </c>
    </row>
    <row r="49" spans="1:27" s="76" customFormat="1" ht="12" x14ac:dyDescent="0.2">
      <c r="A49" s="230"/>
      <c r="B49" s="231" t="str">
        <f t="shared" ref="B49:C49" si="29">IF(B$33="","",IF($G48="nee",B$38+7*$U49,""))</f>
        <v/>
      </c>
      <c r="C49" s="231" t="str">
        <f t="shared" si="29"/>
        <v/>
      </c>
      <c r="D49" s="231" t="str">
        <f t="shared" ref="D49:F49" si="30">IF(D$33="","",IF($G48="nee",D$38+7*$U49,""))</f>
        <v/>
      </c>
      <c r="E49" s="231" t="str">
        <f t="shared" si="30"/>
        <v/>
      </c>
      <c r="F49" s="231" t="str">
        <f t="shared" si="30"/>
        <v/>
      </c>
      <c r="G49" s="232" t="str">
        <f t="shared" si="11"/>
        <v>nee</v>
      </c>
      <c r="H49" s="233">
        <f t="shared" si="0"/>
        <v>0</v>
      </c>
      <c r="I49" s="233">
        <f t="shared" si="8"/>
        <v>0</v>
      </c>
      <c r="J49" s="233">
        <f t="shared" si="1"/>
        <v>0</v>
      </c>
      <c r="K49" s="235" t="str">
        <f t="shared" si="22"/>
        <v/>
      </c>
      <c r="L49" s="129"/>
      <c r="M49" s="129"/>
      <c r="N49" s="129"/>
      <c r="O49" s="129"/>
      <c r="P49" s="129"/>
      <c r="Q49" s="129"/>
      <c r="R49" s="129"/>
      <c r="S49" s="129"/>
      <c r="T49" s="129"/>
      <c r="U49" s="76">
        <v>11</v>
      </c>
      <c r="W49" s="77">
        <f t="shared" si="2"/>
        <v>0</v>
      </c>
      <c r="X49" s="77">
        <f t="shared" si="3"/>
        <v>0</v>
      </c>
      <c r="Y49" s="77">
        <f t="shared" si="4"/>
        <v>0</v>
      </c>
      <c r="Z49" s="77">
        <f t="shared" si="5"/>
        <v>0</v>
      </c>
      <c r="AA49" s="77">
        <f t="shared" si="6"/>
        <v>0</v>
      </c>
    </row>
    <row r="50" spans="1:27" s="76" customFormat="1" ht="12" x14ac:dyDescent="0.2">
      <c r="A50" s="230"/>
      <c r="B50" s="231" t="str">
        <f t="shared" ref="B50:C50" si="31">IF(B$33="","",IF($G49="nee",B$38+7*$U50,""))</f>
        <v/>
      </c>
      <c r="C50" s="231" t="str">
        <f t="shared" si="31"/>
        <v/>
      </c>
      <c r="D50" s="231" t="str">
        <f t="shared" si="7"/>
        <v/>
      </c>
      <c r="E50" s="231" t="str">
        <f t="shared" si="7"/>
        <v/>
      </c>
      <c r="F50" s="231" t="str">
        <f t="shared" si="7"/>
        <v/>
      </c>
      <c r="G50" s="232" t="str">
        <f t="shared" si="11"/>
        <v>nee</v>
      </c>
      <c r="H50" s="233">
        <f t="shared" si="0"/>
        <v>0</v>
      </c>
      <c r="I50" s="233">
        <f t="shared" si="8"/>
        <v>0</v>
      </c>
      <c r="J50" s="233">
        <f t="shared" si="1"/>
        <v>0</v>
      </c>
      <c r="K50" s="235" t="str">
        <f t="shared" si="22"/>
        <v/>
      </c>
      <c r="L50" s="129"/>
      <c r="M50" s="129"/>
      <c r="N50" s="129"/>
      <c r="O50" s="129"/>
      <c r="P50" s="129"/>
      <c r="Q50" s="129"/>
      <c r="R50" s="129"/>
      <c r="S50" s="129"/>
      <c r="T50" s="129"/>
      <c r="U50" s="76">
        <v>12</v>
      </c>
      <c r="W50" s="77">
        <f t="shared" si="2"/>
        <v>0</v>
      </c>
      <c r="X50" s="77">
        <f t="shared" si="3"/>
        <v>0</v>
      </c>
      <c r="Y50" s="77">
        <f t="shared" si="4"/>
        <v>0</v>
      </c>
      <c r="Z50" s="77">
        <f t="shared" si="5"/>
        <v>0</v>
      </c>
      <c r="AA50" s="77">
        <f t="shared" si="6"/>
        <v>0</v>
      </c>
    </row>
    <row r="51" spans="1:27" s="76" customFormat="1" ht="12" x14ac:dyDescent="0.2">
      <c r="A51" s="230"/>
      <c r="B51" s="231" t="str">
        <f t="shared" ref="B51:C51" si="32">IF(B$33="","",IF($G50="nee",B$38+7*$U51,""))</f>
        <v/>
      </c>
      <c r="C51" s="231" t="str">
        <f t="shared" si="32"/>
        <v/>
      </c>
      <c r="D51" s="231" t="str">
        <f t="shared" si="7"/>
        <v/>
      </c>
      <c r="E51" s="231" t="str">
        <f t="shared" si="7"/>
        <v/>
      </c>
      <c r="F51" s="231" t="str">
        <f t="shared" si="7"/>
        <v/>
      </c>
      <c r="G51" s="232" t="str">
        <f t="shared" si="11"/>
        <v>nee</v>
      </c>
      <c r="H51" s="233">
        <f t="shared" si="0"/>
        <v>0</v>
      </c>
      <c r="I51" s="233">
        <f t="shared" si="8"/>
        <v>0</v>
      </c>
      <c r="J51" s="233">
        <f t="shared" si="1"/>
        <v>0</v>
      </c>
      <c r="K51" s="235" t="str">
        <f t="shared" si="22"/>
        <v/>
      </c>
      <c r="L51" s="129"/>
      <c r="M51" s="129"/>
      <c r="N51" s="129"/>
      <c r="O51" s="129"/>
      <c r="P51" s="129"/>
      <c r="Q51" s="129"/>
      <c r="R51" s="129"/>
      <c r="S51" s="129"/>
      <c r="T51" s="129"/>
      <c r="U51" s="76">
        <v>13</v>
      </c>
      <c r="W51" s="77">
        <f t="shared" si="2"/>
        <v>0</v>
      </c>
      <c r="X51" s="77">
        <f t="shared" si="3"/>
        <v>0</v>
      </c>
      <c r="Y51" s="77">
        <f t="shared" si="4"/>
        <v>0</v>
      </c>
      <c r="Z51" s="77">
        <f t="shared" si="5"/>
        <v>0</v>
      </c>
      <c r="AA51" s="77">
        <f t="shared" si="6"/>
        <v>0</v>
      </c>
    </row>
    <row r="52" spans="1:27" s="76" customFormat="1" ht="12" x14ac:dyDescent="0.2">
      <c r="A52" s="230"/>
      <c r="B52" s="231" t="str">
        <f t="shared" ref="B52:C52" si="33">IF(B$33="","",IF($G51="nee",B$38+7*$U52,""))</f>
        <v/>
      </c>
      <c r="C52" s="231" t="str">
        <f t="shared" si="33"/>
        <v/>
      </c>
      <c r="D52" s="231" t="str">
        <f t="shared" si="7"/>
        <v/>
      </c>
      <c r="E52" s="231" t="str">
        <f t="shared" si="7"/>
        <v/>
      </c>
      <c r="F52" s="231" t="str">
        <f t="shared" si="7"/>
        <v/>
      </c>
      <c r="G52" s="232" t="str">
        <f t="shared" si="11"/>
        <v>nee</v>
      </c>
      <c r="H52" s="233">
        <f t="shared" si="0"/>
        <v>0</v>
      </c>
      <c r="I52" s="233">
        <f t="shared" si="8"/>
        <v>0</v>
      </c>
      <c r="J52" s="233">
        <f t="shared" si="1"/>
        <v>0</v>
      </c>
      <c r="K52" s="235" t="str">
        <f t="shared" si="22"/>
        <v/>
      </c>
      <c r="L52" s="129"/>
      <c r="M52" s="129"/>
      <c r="N52" s="129"/>
      <c r="O52" s="129"/>
      <c r="P52" s="129"/>
      <c r="Q52" s="129"/>
      <c r="R52" s="129"/>
      <c r="S52" s="129"/>
      <c r="T52" s="129"/>
      <c r="U52" s="76">
        <v>14</v>
      </c>
      <c r="W52" s="77">
        <f t="shared" si="2"/>
        <v>0</v>
      </c>
      <c r="X52" s="77">
        <f t="shared" si="3"/>
        <v>0</v>
      </c>
      <c r="Y52" s="77">
        <f t="shared" si="4"/>
        <v>0</v>
      </c>
      <c r="Z52" s="77">
        <f t="shared" si="5"/>
        <v>0</v>
      </c>
      <c r="AA52" s="77">
        <f t="shared" si="6"/>
        <v>0</v>
      </c>
    </row>
    <row r="53" spans="1:27" s="76" customFormat="1" ht="12" x14ac:dyDescent="0.2">
      <c r="A53" s="230"/>
      <c r="B53" s="231" t="str">
        <f t="shared" si="7"/>
        <v/>
      </c>
      <c r="C53" s="231" t="str">
        <f t="shared" si="7"/>
        <v/>
      </c>
      <c r="D53" s="231" t="str">
        <f t="shared" si="7"/>
        <v/>
      </c>
      <c r="E53" s="231" t="str">
        <f t="shared" si="7"/>
        <v/>
      </c>
      <c r="F53" s="231" t="str">
        <f t="shared" si="7"/>
        <v/>
      </c>
      <c r="G53" s="232" t="str">
        <f t="shared" si="11"/>
        <v>nee</v>
      </c>
      <c r="H53" s="233">
        <f t="shared" si="0"/>
        <v>0</v>
      </c>
      <c r="I53" s="233">
        <f t="shared" si="8"/>
        <v>0</v>
      </c>
      <c r="J53" s="233">
        <f t="shared" si="1"/>
        <v>0</v>
      </c>
      <c r="K53" s="235" t="str">
        <f t="shared" si="22"/>
        <v/>
      </c>
      <c r="L53" s="129"/>
      <c r="M53" s="129"/>
      <c r="N53" s="129"/>
      <c r="O53" s="129"/>
      <c r="P53" s="129"/>
      <c r="Q53" s="129"/>
      <c r="R53" s="129"/>
      <c r="S53" s="129"/>
      <c r="T53" s="129"/>
      <c r="U53" s="76">
        <v>15</v>
      </c>
      <c r="W53" s="77">
        <f t="shared" si="2"/>
        <v>0</v>
      </c>
      <c r="X53" s="77">
        <f t="shared" si="3"/>
        <v>0</v>
      </c>
      <c r="Y53" s="77">
        <f t="shared" si="4"/>
        <v>0</v>
      </c>
      <c r="Z53" s="77">
        <f t="shared" si="5"/>
        <v>0</v>
      </c>
      <c r="AA53" s="77">
        <f t="shared" si="6"/>
        <v>0</v>
      </c>
    </row>
    <row r="54" spans="1:27" s="76" customFormat="1" ht="12" x14ac:dyDescent="0.2">
      <c r="A54" s="230"/>
      <c r="B54" s="231" t="str">
        <f t="shared" si="7"/>
        <v/>
      </c>
      <c r="C54" s="231" t="str">
        <f t="shared" si="7"/>
        <v/>
      </c>
      <c r="D54" s="231" t="str">
        <f t="shared" si="7"/>
        <v/>
      </c>
      <c r="E54" s="231" t="str">
        <f t="shared" si="7"/>
        <v/>
      </c>
      <c r="F54" s="231" t="str">
        <f t="shared" si="7"/>
        <v/>
      </c>
      <c r="G54" s="232" t="str">
        <f t="shared" si="11"/>
        <v>nee</v>
      </c>
      <c r="H54" s="233">
        <f t="shared" si="0"/>
        <v>0</v>
      </c>
      <c r="I54" s="233">
        <f t="shared" si="8"/>
        <v>0</v>
      </c>
      <c r="J54" s="233">
        <f t="shared" si="1"/>
        <v>0</v>
      </c>
      <c r="K54" s="235" t="str">
        <f t="shared" si="22"/>
        <v/>
      </c>
      <c r="L54" s="129"/>
      <c r="M54" s="129"/>
      <c r="N54" s="129"/>
      <c r="O54" s="129"/>
      <c r="P54" s="129"/>
      <c r="Q54" s="129"/>
      <c r="R54" s="129"/>
      <c r="S54" s="129"/>
      <c r="T54" s="129"/>
      <c r="U54" s="76">
        <v>16</v>
      </c>
      <c r="W54" s="77">
        <f t="shared" si="2"/>
        <v>0</v>
      </c>
      <c r="X54" s="77">
        <f t="shared" si="3"/>
        <v>0</v>
      </c>
      <c r="Y54" s="77">
        <f t="shared" si="4"/>
        <v>0</v>
      </c>
      <c r="Z54" s="77">
        <f t="shared" si="5"/>
        <v>0</v>
      </c>
      <c r="AA54" s="77">
        <f t="shared" si="6"/>
        <v>0</v>
      </c>
    </row>
    <row r="55" spans="1:27" s="76" customFormat="1" ht="12" x14ac:dyDescent="0.2">
      <c r="A55" s="230"/>
      <c r="B55" s="231" t="str">
        <f t="shared" ref="B55:E118" si="34">IF(B$33="","",IF($G54="nee",B$38+7*$U55,""))</f>
        <v/>
      </c>
      <c r="C55" s="231" t="str">
        <f t="shared" si="34"/>
        <v/>
      </c>
      <c r="D55" s="231" t="str">
        <f t="shared" si="34"/>
        <v/>
      </c>
      <c r="E55" s="231" t="str">
        <f t="shared" si="34"/>
        <v/>
      </c>
      <c r="F55" s="231" t="str">
        <f t="shared" ref="F55:F118" si="35">IF(F$33="","",IF($G54="nee",F$38+7*$U55,""))</f>
        <v/>
      </c>
      <c r="G55" s="232" t="str">
        <f t="shared" si="11"/>
        <v>nee</v>
      </c>
      <c r="H55" s="233">
        <f t="shared" si="0"/>
        <v>0</v>
      </c>
      <c r="I55" s="233">
        <f t="shared" si="8"/>
        <v>0</v>
      </c>
      <c r="J55" s="233">
        <f t="shared" si="1"/>
        <v>0</v>
      </c>
      <c r="K55" s="235" t="str">
        <f t="shared" si="22"/>
        <v/>
      </c>
      <c r="L55" s="129"/>
      <c r="M55" s="129"/>
      <c r="N55" s="129"/>
      <c r="O55" s="129"/>
      <c r="P55" s="129"/>
      <c r="Q55" s="129"/>
      <c r="R55" s="129"/>
      <c r="S55" s="129"/>
      <c r="T55" s="129"/>
      <c r="U55" s="76">
        <v>17</v>
      </c>
      <c r="W55" s="77">
        <f t="shared" si="2"/>
        <v>0</v>
      </c>
      <c r="X55" s="77">
        <f t="shared" si="3"/>
        <v>0</v>
      </c>
      <c r="Y55" s="77">
        <f t="shared" si="4"/>
        <v>0</v>
      </c>
      <c r="Z55" s="77">
        <f t="shared" si="5"/>
        <v>0</v>
      </c>
      <c r="AA55" s="77">
        <f t="shared" si="6"/>
        <v>0</v>
      </c>
    </row>
    <row r="56" spans="1:27" s="76" customFormat="1" ht="12" x14ac:dyDescent="0.2">
      <c r="A56" s="230"/>
      <c r="B56" s="231" t="str">
        <f t="shared" si="34"/>
        <v/>
      </c>
      <c r="C56" s="231" t="str">
        <f t="shared" si="34"/>
        <v/>
      </c>
      <c r="D56" s="231" t="str">
        <f t="shared" ref="D56" si="36">IF(D$33="","",IF($G55="nee",D$38+7*$U56,""))</f>
        <v/>
      </c>
      <c r="E56" s="231" t="str">
        <f t="shared" si="34"/>
        <v/>
      </c>
      <c r="F56" s="231" t="str">
        <f t="shared" si="35"/>
        <v/>
      </c>
      <c r="G56" s="232" t="str">
        <f t="shared" si="11"/>
        <v>nee</v>
      </c>
      <c r="H56" s="233">
        <f t="shared" si="0"/>
        <v>0</v>
      </c>
      <c r="I56" s="233">
        <f t="shared" si="8"/>
        <v>0</v>
      </c>
      <c r="J56" s="233">
        <f t="shared" si="1"/>
        <v>0</v>
      </c>
      <c r="K56" s="235" t="str">
        <f t="shared" si="22"/>
        <v/>
      </c>
      <c r="L56" s="129"/>
      <c r="M56" s="129"/>
      <c r="N56" s="129"/>
      <c r="O56" s="129"/>
      <c r="P56" s="129"/>
      <c r="Q56" s="129"/>
      <c r="R56" s="129"/>
      <c r="S56" s="129"/>
      <c r="T56" s="129"/>
      <c r="U56" s="76">
        <v>18</v>
      </c>
      <c r="W56" s="77">
        <f t="shared" si="2"/>
        <v>0</v>
      </c>
      <c r="X56" s="77">
        <f t="shared" si="3"/>
        <v>0</v>
      </c>
      <c r="Y56" s="77">
        <f t="shared" si="4"/>
        <v>0</v>
      </c>
      <c r="Z56" s="77">
        <f t="shared" si="5"/>
        <v>0</v>
      </c>
      <c r="AA56" s="77">
        <f t="shared" si="6"/>
        <v>0</v>
      </c>
    </row>
    <row r="57" spans="1:27" s="76" customFormat="1" ht="12" x14ac:dyDescent="0.2">
      <c r="A57" s="230"/>
      <c r="B57" s="231" t="str">
        <f t="shared" si="34"/>
        <v/>
      </c>
      <c r="C57" s="231" t="str">
        <f t="shared" si="34"/>
        <v/>
      </c>
      <c r="D57" s="231" t="str">
        <f t="shared" ref="D57" si="37">IF(D$33="","",IF($G56="nee",D$38+7*$U57,""))</f>
        <v/>
      </c>
      <c r="E57" s="231" t="str">
        <f t="shared" si="34"/>
        <v/>
      </c>
      <c r="F57" s="231" t="str">
        <f t="shared" si="35"/>
        <v/>
      </c>
      <c r="G57" s="232" t="str">
        <f t="shared" si="11"/>
        <v>nee</v>
      </c>
      <c r="H57" s="233">
        <f t="shared" si="0"/>
        <v>0</v>
      </c>
      <c r="I57" s="233">
        <f t="shared" si="8"/>
        <v>0</v>
      </c>
      <c r="J57" s="233">
        <f t="shared" si="1"/>
        <v>0</v>
      </c>
      <c r="K57" s="235" t="str">
        <f t="shared" si="22"/>
        <v/>
      </c>
      <c r="L57" s="129"/>
      <c r="M57" s="129"/>
      <c r="N57" s="129"/>
      <c r="O57" s="129"/>
      <c r="P57" s="129"/>
      <c r="Q57" s="129"/>
      <c r="R57" s="129"/>
      <c r="S57" s="129"/>
      <c r="T57" s="129"/>
      <c r="U57" s="76">
        <v>19</v>
      </c>
      <c r="W57" s="77">
        <f t="shared" si="2"/>
        <v>0</v>
      </c>
      <c r="X57" s="77">
        <f t="shared" si="3"/>
        <v>0</v>
      </c>
      <c r="Y57" s="77">
        <f t="shared" si="4"/>
        <v>0</v>
      </c>
      <c r="Z57" s="77">
        <f t="shared" si="5"/>
        <v>0</v>
      </c>
      <c r="AA57" s="77">
        <f t="shared" si="6"/>
        <v>0</v>
      </c>
    </row>
    <row r="58" spans="1:27" s="76" customFormat="1" ht="12" x14ac:dyDescent="0.2">
      <c r="A58" s="230"/>
      <c r="B58" s="231" t="str">
        <f t="shared" si="34"/>
        <v/>
      </c>
      <c r="C58" s="231" t="str">
        <f t="shared" si="34"/>
        <v/>
      </c>
      <c r="D58" s="231" t="str">
        <f t="shared" si="34"/>
        <v/>
      </c>
      <c r="E58" s="231" t="str">
        <f t="shared" si="34"/>
        <v/>
      </c>
      <c r="F58" s="231" t="str">
        <f t="shared" si="35"/>
        <v/>
      </c>
      <c r="G58" s="232" t="str">
        <f t="shared" si="11"/>
        <v>nee</v>
      </c>
      <c r="H58" s="233">
        <f t="shared" si="0"/>
        <v>0</v>
      </c>
      <c r="I58" s="233">
        <f t="shared" si="8"/>
        <v>0</v>
      </c>
      <c r="J58" s="233">
        <f t="shared" si="1"/>
        <v>0</v>
      </c>
      <c r="K58" s="235" t="str">
        <f t="shared" si="22"/>
        <v/>
      </c>
      <c r="L58" s="129"/>
      <c r="M58" s="129"/>
      <c r="N58" s="129"/>
      <c r="O58" s="129"/>
      <c r="P58" s="129"/>
      <c r="Q58" s="129"/>
      <c r="R58" s="129"/>
      <c r="S58" s="129"/>
      <c r="T58" s="129"/>
      <c r="U58" s="76">
        <v>20</v>
      </c>
      <c r="W58" s="77">
        <f t="shared" si="2"/>
        <v>0</v>
      </c>
      <c r="X58" s="77">
        <f t="shared" si="3"/>
        <v>0</v>
      </c>
      <c r="Y58" s="77">
        <f t="shared" si="4"/>
        <v>0</v>
      </c>
      <c r="Z58" s="77">
        <f t="shared" si="5"/>
        <v>0</v>
      </c>
      <c r="AA58" s="77">
        <f t="shared" si="6"/>
        <v>0</v>
      </c>
    </row>
    <row r="59" spans="1:27" s="76" customFormat="1" ht="12" x14ac:dyDescent="0.2">
      <c r="A59" s="230"/>
      <c r="B59" s="231" t="str">
        <f t="shared" si="34"/>
        <v/>
      </c>
      <c r="C59" s="231" t="str">
        <f t="shared" si="34"/>
        <v/>
      </c>
      <c r="D59" s="231" t="str">
        <f t="shared" si="34"/>
        <v/>
      </c>
      <c r="E59" s="231" t="str">
        <f t="shared" si="34"/>
        <v/>
      </c>
      <c r="F59" s="231" t="str">
        <f t="shared" si="35"/>
        <v/>
      </c>
      <c r="G59" s="232" t="str">
        <f t="shared" si="11"/>
        <v>nee</v>
      </c>
      <c r="H59" s="233">
        <f t="shared" si="0"/>
        <v>0</v>
      </c>
      <c r="I59" s="233">
        <f t="shared" si="8"/>
        <v>0</v>
      </c>
      <c r="J59" s="233">
        <f t="shared" si="1"/>
        <v>0</v>
      </c>
      <c r="K59" s="235" t="str">
        <f t="shared" si="22"/>
        <v/>
      </c>
      <c r="L59" s="129"/>
      <c r="M59" s="129"/>
      <c r="N59" s="129"/>
      <c r="O59" s="129"/>
      <c r="P59" s="129"/>
      <c r="Q59" s="129"/>
      <c r="R59" s="129"/>
      <c r="S59" s="129"/>
      <c r="T59" s="129"/>
      <c r="U59" s="76">
        <v>21</v>
      </c>
      <c r="W59" s="77">
        <f t="shared" si="2"/>
        <v>0</v>
      </c>
      <c r="X59" s="77">
        <f t="shared" si="3"/>
        <v>0</v>
      </c>
      <c r="Y59" s="77">
        <f t="shared" si="4"/>
        <v>0</v>
      </c>
      <c r="Z59" s="77">
        <f t="shared" si="5"/>
        <v>0</v>
      </c>
      <c r="AA59" s="77">
        <f t="shared" si="6"/>
        <v>0</v>
      </c>
    </row>
    <row r="60" spans="1:27" s="76" customFormat="1" ht="12" x14ac:dyDescent="0.2">
      <c r="A60" s="230"/>
      <c r="B60" s="231" t="str">
        <f t="shared" si="34"/>
        <v/>
      </c>
      <c r="C60" s="231" t="str">
        <f t="shared" si="34"/>
        <v/>
      </c>
      <c r="D60" s="231" t="str">
        <f t="shared" si="34"/>
        <v/>
      </c>
      <c r="E60" s="231" t="str">
        <f t="shared" si="34"/>
        <v/>
      </c>
      <c r="F60" s="231" t="str">
        <f t="shared" si="35"/>
        <v/>
      </c>
      <c r="G60" s="232" t="str">
        <f t="shared" si="11"/>
        <v>nee</v>
      </c>
      <c r="H60" s="233">
        <f t="shared" si="0"/>
        <v>0</v>
      </c>
      <c r="I60" s="233">
        <f t="shared" si="8"/>
        <v>0</v>
      </c>
      <c r="J60" s="233">
        <f t="shared" si="1"/>
        <v>0</v>
      </c>
      <c r="K60" s="235" t="str">
        <f t="shared" si="22"/>
        <v/>
      </c>
      <c r="L60" s="129"/>
      <c r="M60" s="129"/>
      <c r="N60" s="129"/>
      <c r="O60" s="129"/>
      <c r="P60" s="129"/>
      <c r="Q60" s="129"/>
      <c r="R60" s="129"/>
      <c r="S60" s="129"/>
      <c r="T60" s="129"/>
      <c r="U60" s="76">
        <v>22</v>
      </c>
      <c r="W60" s="77">
        <f t="shared" si="2"/>
        <v>0</v>
      </c>
      <c r="X60" s="77">
        <f t="shared" si="3"/>
        <v>0</v>
      </c>
      <c r="Y60" s="77">
        <f t="shared" si="4"/>
        <v>0</v>
      </c>
      <c r="Z60" s="77">
        <f t="shared" si="5"/>
        <v>0</v>
      </c>
      <c r="AA60" s="77">
        <f t="shared" si="6"/>
        <v>0</v>
      </c>
    </row>
    <row r="61" spans="1:27" s="76" customFormat="1" ht="12" x14ac:dyDescent="0.2">
      <c r="A61" s="230"/>
      <c r="B61" s="231" t="str">
        <f t="shared" si="34"/>
        <v/>
      </c>
      <c r="C61" s="231" t="str">
        <f t="shared" si="34"/>
        <v/>
      </c>
      <c r="D61" s="231" t="str">
        <f t="shared" si="34"/>
        <v/>
      </c>
      <c r="E61" s="231" t="str">
        <f t="shared" si="34"/>
        <v/>
      </c>
      <c r="F61" s="231" t="str">
        <f t="shared" si="35"/>
        <v/>
      </c>
      <c r="G61" s="232" t="str">
        <f t="shared" si="11"/>
        <v>nee</v>
      </c>
      <c r="H61" s="233">
        <f t="shared" si="0"/>
        <v>0</v>
      </c>
      <c r="I61" s="233">
        <f t="shared" si="8"/>
        <v>0</v>
      </c>
      <c r="J61" s="233">
        <f t="shared" si="1"/>
        <v>0</v>
      </c>
      <c r="K61" s="235" t="str">
        <f t="shared" si="22"/>
        <v/>
      </c>
      <c r="L61" s="129"/>
      <c r="M61" s="129"/>
      <c r="N61" s="129"/>
      <c r="O61" s="129"/>
      <c r="P61" s="129"/>
      <c r="Q61" s="129"/>
      <c r="R61" s="129"/>
      <c r="S61" s="129"/>
      <c r="T61" s="129"/>
      <c r="U61" s="76">
        <v>23</v>
      </c>
      <c r="W61" s="77">
        <f t="shared" si="2"/>
        <v>0</v>
      </c>
      <c r="X61" s="77">
        <f t="shared" si="3"/>
        <v>0</v>
      </c>
      <c r="Y61" s="77">
        <f t="shared" si="4"/>
        <v>0</v>
      </c>
      <c r="Z61" s="77">
        <f t="shared" si="5"/>
        <v>0</v>
      </c>
      <c r="AA61" s="77">
        <f t="shared" si="6"/>
        <v>0</v>
      </c>
    </row>
    <row r="62" spans="1:27" s="76" customFormat="1" ht="12" x14ac:dyDescent="0.2">
      <c r="A62" s="230"/>
      <c r="B62" s="231" t="str">
        <f t="shared" si="34"/>
        <v/>
      </c>
      <c r="C62" s="231" t="str">
        <f t="shared" si="34"/>
        <v/>
      </c>
      <c r="D62" s="231" t="str">
        <f t="shared" si="34"/>
        <v/>
      </c>
      <c r="E62" s="231" t="str">
        <f t="shared" si="34"/>
        <v/>
      </c>
      <c r="F62" s="231" t="str">
        <f t="shared" si="35"/>
        <v/>
      </c>
      <c r="G62" s="232" t="str">
        <f t="shared" si="11"/>
        <v>nee</v>
      </c>
      <c r="H62" s="233">
        <f t="shared" si="0"/>
        <v>0</v>
      </c>
      <c r="I62" s="233">
        <f t="shared" si="8"/>
        <v>0</v>
      </c>
      <c r="J62" s="233">
        <f t="shared" si="1"/>
        <v>0</v>
      </c>
      <c r="K62" s="235" t="str">
        <f t="shared" si="22"/>
        <v/>
      </c>
      <c r="L62" s="129"/>
      <c r="M62" s="129"/>
      <c r="N62" s="129"/>
      <c r="O62" s="129"/>
      <c r="P62" s="129"/>
      <c r="Q62" s="129"/>
      <c r="R62" s="129"/>
      <c r="S62" s="129"/>
      <c r="T62" s="129"/>
      <c r="U62" s="76">
        <v>24</v>
      </c>
      <c r="W62" s="77">
        <f t="shared" si="2"/>
        <v>0</v>
      </c>
      <c r="X62" s="77">
        <f t="shared" si="3"/>
        <v>0</v>
      </c>
      <c r="Y62" s="77">
        <f t="shared" si="4"/>
        <v>0</v>
      </c>
      <c r="Z62" s="77">
        <f t="shared" si="5"/>
        <v>0</v>
      </c>
      <c r="AA62" s="77">
        <f t="shared" si="6"/>
        <v>0</v>
      </c>
    </row>
    <row r="63" spans="1:27" s="76" customFormat="1" ht="12" x14ac:dyDescent="0.2">
      <c r="A63" s="230"/>
      <c r="B63" s="231" t="str">
        <f t="shared" si="34"/>
        <v/>
      </c>
      <c r="C63" s="231" t="str">
        <f t="shared" si="34"/>
        <v/>
      </c>
      <c r="D63" s="231" t="str">
        <f t="shared" si="34"/>
        <v/>
      </c>
      <c r="E63" s="231" t="str">
        <f t="shared" si="34"/>
        <v/>
      </c>
      <c r="F63" s="231" t="str">
        <f t="shared" si="35"/>
        <v/>
      </c>
      <c r="G63" s="232" t="str">
        <f t="shared" si="11"/>
        <v>nee</v>
      </c>
      <c r="H63" s="233">
        <f t="shared" si="0"/>
        <v>0</v>
      </c>
      <c r="I63" s="233">
        <f t="shared" si="8"/>
        <v>0</v>
      </c>
      <c r="J63" s="233">
        <f t="shared" si="1"/>
        <v>0</v>
      </c>
      <c r="K63" s="235" t="str">
        <f t="shared" si="22"/>
        <v/>
      </c>
      <c r="L63" s="129"/>
      <c r="M63" s="129"/>
      <c r="N63" s="129"/>
      <c r="O63" s="129"/>
      <c r="P63" s="129"/>
      <c r="Q63" s="129"/>
      <c r="R63" s="129"/>
      <c r="S63" s="129"/>
      <c r="T63" s="129"/>
      <c r="U63" s="76">
        <v>25</v>
      </c>
      <c r="W63" s="77">
        <f t="shared" si="2"/>
        <v>0</v>
      </c>
      <c r="X63" s="77">
        <f t="shared" si="3"/>
        <v>0</v>
      </c>
      <c r="Y63" s="77">
        <f t="shared" si="4"/>
        <v>0</v>
      </c>
      <c r="Z63" s="77">
        <f t="shared" si="5"/>
        <v>0</v>
      </c>
      <c r="AA63" s="77">
        <f t="shared" si="6"/>
        <v>0</v>
      </c>
    </row>
    <row r="64" spans="1:27" s="76" customFormat="1" ht="12" x14ac:dyDescent="0.2">
      <c r="A64" s="230"/>
      <c r="B64" s="231" t="str">
        <f t="shared" si="34"/>
        <v/>
      </c>
      <c r="C64" s="231" t="str">
        <f t="shared" si="34"/>
        <v/>
      </c>
      <c r="D64" s="231" t="str">
        <f t="shared" si="34"/>
        <v/>
      </c>
      <c r="E64" s="231" t="str">
        <f t="shared" si="34"/>
        <v/>
      </c>
      <c r="F64" s="231" t="str">
        <f t="shared" si="35"/>
        <v/>
      </c>
      <c r="G64" s="232" t="str">
        <f t="shared" si="11"/>
        <v>nee</v>
      </c>
      <c r="H64" s="233">
        <f t="shared" si="0"/>
        <v>0</v>
      </c>
      <c r="I64" s="233">
        <f t="shared" si="8"/>
        <v>0</v>
      </c>
      <c r="J64" s="233">
        <f t="shared" si="1"/>
        <v>0</v>
      </c>
      <c r="K64" s="235" t="str">
        <f t="shared" si="22"/>
        <v/>
      </c>
      <c r="L64" s="129"/>
      <c r="M64" s="129"/>
      <c r="N64" s="129"/>
      <c r="O64" s="129"/>
      <c r="P64" s="129"/>
      <c r="Q64" s="129"/>
      <c r="R64" s="129"/>
      <c r="S64" s="129"/>
      <c r="T64" s="129"/>
      <c r="U64" s="76">
        <v>26</v>
      </c>
      <c r="W64" s="77">
        <f t="shared" si="2"/>
        <v>0</v>
      </c>
      <c r="X64" s="77">
        <f t="shared" si="3"/>
        <v>0</v>
      </c>
      <c r="Y64" s="77">
        <f t="shared" si="4"/>
        <v>0</v>
      </c>
      <c r="Z64" s="77">
        <f t="shared" si="5"/>
        <v>0</v>
      </c>
      <c r="AA64" s="77">
        <f t="shared" si="6"/>
        <v>0</v>
      </c>
    </row>
    <row r="65" spans="1:27" s="76" customFormat="1" ht="12" x14ac:dyDescent="0.2">
      <c r="A65" s="230"/>
      <c r="B65" s="231" t="str">
        <f t="shared" si="34"/>
        <v/>
      </c>
      <c r="C65" s="231" t="str">
        <f t="shared" si="34"/>
        <v/>
      </c>
      <c r="D65" s="231" t="str">
        <f t="shared" si="34"/>
        <v/>
      </c>
      <c r="E65" s="231" t="str">
        <f t="shared" si="34"/>
        <v/>
      </c>
      <c r="F65" s="231" t="str">
        <f t="shared" si="35"/>
        <v/>
      </c>
      <c r="G65" s="232" t="str">
        <f t="shared" si="11"/>
        <v>nee</v>
      </c>
      <c r="H65" s="233">
        <f t="shared" si="0"/>
        <v>0</v>
      </c>
      <c r="I65" s="233">
        <f t="shared" si="8"/>
        <v>0</v>
      </c>
      <c r="J65" s="233">
        <f t="shared" si="1"/>
        <v>0</v>
      </c>
      <c r="K65" s="235" t="str">
        <f t="shared" si="22"/>
        <v/>
      </c>
      <c r="L65" s="129"/>
      <c r="M65" s="129"/>
      <c r="N65" s="129"/>
      <c r="O65" s="129"/>
      <c r="P65" s="129"/>
      <c r="Q65" s="129"/>
      <c r="R65" s="129"/>
      <c r="S65" s="129"/>
      <c r="T65" s="129"/>
      <c r="U65" s="76">
        <v>27</v>
      </c>
      <c r="W65" s="77">
        <f t="shared" si="2"/>
        <v>0</v>
      </c>
      <c r="X65" s="77">
        <f t="shared" si="3"/>
        <v>0</v>
      </c>
      <c r="Y65" s="77">
        <f t="shared" si="4"/>
        <v>0</v>
      </c>
      <c r="Z65" s="77">
        <f t="shared" si="5"/>
        <v>0</v>
      </c>
      <c r="AA65" s="77">
        <f t="shared" si="6"/>
        <v>0</v>
      </c>
    </row>
    <row r="66" spans="1:27" s="76" customFormat="1" ht="12" x14ac:dyDescent="0.2">
      <c r="A66" s="230"/>
      <c r="B66" s="231" t="str">
        <f t="shared" si="34"/>
        <v/>
      </c>
      <c r="C66" s="231" t="str">
        <f t="shared" si="34"/>
        <v/>
      </c>
      <c r="D66" s="231" t="str">
        <f t="shared" si="34"/>
        <v/>
      </c>
      <c r="E66" s="231" t="str">
        <f t="shared" si="34"/>
        <v/>
      </c>
      <c r="F66" s="231" t="str">
        <f t="shared" si="35"/>
        <v/>
      </c>
      <c r="G66" s="232" t="str">
        <f t="shared" si="11"/>
        <v>nee</v>
      </c>
      <c r="H66" s="233">
        <f t="shared" si="0"/>
        <v>0</v>
      </c>
      <c r="I66" s="233">
        <f t="shared" si="8"/>
        <v>0</v>
      </c>
      <c r="J66" s="233">
        <f t="shared" si="1"/>
        <v>0</v>
      </c>
      <c r="K66" s="235" t="str">
        <f t="shared" si="22"/>
        <v/>
      </c>
      <c r="L66" s="129"/>
      <c r="M66" s="129"/>
      <c r="N66" s="129"/>
      <c r="O66" s="129"/>
      <c r="P66" s="129"/>
      <c r="Q66" s="129"/>
      <c r="R66" s="129"/>
      <c r="S66" s="129"/>
      <c r="T66" s="129"/>
      <c r="U66" s="76">
        <v>28</v>
      </c>
      <c r="W66" s="77">
        <f t="shared" si="2"/>
        <v>0</v>
      </c>
      <c r="X66" s="77">
        <f t="shared" si="3"/>
        <v>0</v>
      </c>
      <c r="Y66" s="77">
        <f t="shared" si="4"/>
        <v>0</v>
      </c>
      <c r="Z66" s="77">
        <f t="shared" si="5"/>
        <v>0</v>
      </c>
      <c r="AA66" s="77">
        <f t="shared" si="6"/>
        <v>0</v>
      </c>
    </row>
    <row r="67" spans="1:27" s="76" customFormat="1" ht="12" x14ac:dyDescent="0.2">
      <c r="A67" s="230"/>
      <c r="B67" s="231" t="str">
        <f t="shared" si="34"/>
        <v/>
      </c>
      <c r="C67" s="231" t="str">
        <f t="shared" si="34"/>
        <v/>
      </c>
      <c r="D67" s="231" t="str">
        <f t="shared" si="34"/>
        <v/>
      </c>
      <c r="E67" s="231" t="str">
        <f t="shared" si="34"/>
        <v/>
      </c>
      <c r="F67" s="231" t="str">
        <f t="shared" si="35"/>
        <v/>
      </c>
      <c r="G67" s="232" t="str">
        <f t="shared" si="11"/>
        <v>nee</v>
      </c>
      <c r="H67" s="233">
        <f t="shared" si="0"/>
        <v>0</v>
      </c>
      <c r="I67" s="233">
        <f t="shared" si="8"/>
        <v>0</v>
      </c>
      <c r="J67" s="233">
        <f t="shared" si="1"/>
        <v>0</v>
      </c>
      <c r="K67" s="235" t="str">
        <f t="shared" si="22"/>
        <v/>
      </c>
      <c r="L67" s="129"/>
      <c r="M67" s="129"/>
      <c r="N67" s="129"/>
      <c r="O67" s="129"/>
      <c r="P67" s="129"/>
      <c r="Q67" s="129"/>
      <c r="R67" s="129"/>
      <c r="S67" s="129"/>
      <c r="T67" s="129"/>
      <c r="U67" s="76">
        <v>29</v>
      </c>
      <c r="W67" s="77">
        <f t="shared" si="2"/>
        <v>0</v>
      </c>
      <c r="X67" s="77">
        <f t="shared" si="3"/>
        <v>0</v>
      </c>
      <c r="Y67" s="77">
        <f t="shared" si="4"/>
        <v>0</v>
      </c>
      <c r="Z67" s="77">
        <f t="shared" si="5"/>
        <v>0</v>
      </c>
      <c r="AA67" s="77">
        <f t="shared" si="6"/>
        <v>0</v>
      </c>
    </row>
    <row r="68" spans="1:27" s="76" customFormat="1" ht="12" x14ac:dyDescent="0.2">
      <c r="A68" s="230"/>
      <c r="B68" s="231" t="str">
        <f t="shared" si="34"/>
        <v/>
      </c>
      <c r="C68" s="231" t="str">
        <f t="shared" si="34"/>
        <v/>
      </c>
      <c r="D68" s="231" t="str">
        <f t="shared" si="34"/>
        <v/>
      </c>
      <c r="E68" s="231" t="str">
        <f t="shared" si="34"/>
        <v/>
      </c>
      <c r="F68" s="231" t="str">
        <f t="shared" si="35"/>
        <v/>
      </c>
      <c r="G68" s="232" t="str">
        <f t="shared" si="11"/>
        <v>nee</v>
      </c>
      <c r="H68" s="233">
        <f t="shared" si="0"/>
        <v>0</v>
      </c>
      <c r="I68" s="233">
        <f t="shared" si="8"/>
        <v>0</v>
      </c>
      <c r="J68" s="233">
        <f t="shared" si="1"/>
        <v>0</v>
      </c>
      <c r="K68" s="235" t="str">
        <f t="shared" si="22"/>
        <v/>
      </c>
      <c r="L68" s="129"/>
      <c r="M68" s="129"/>
      <c r="N68" s="129"/>
      <c r="O68" s="129"/>
      <c r="P68" s="129"/>
      <c r="Q68" s="129"/>
      <c r="R68" s="129"/>
      <c r="S68" s="129"/>
      <c r="T68" s="129"/>
      <c r="U68" s="76">
        <v>30</v>
      </c>
      <c r="W68" s="77">
        <f t="shared" si="2"/>
        <v>0</v>
      </c>
      <c r="X68" s="77">
        <f t="shared" si="3"/>
        <v>0</v>
      </c>
      <c r="Y68" s="77">
        <f t="shared" si="4"/>
        <v>0</v>
      </c>
      <c r="Z68" s="77">
        <f t="shared" si="5"/>
        <v>0</v>
      </c>
      <c r="AA68" s="77">
        <f t="shared" si="6"/>
        <v>0</v>
      </c>
    </row>
    <row r="69" spans="1:27" s="76" customFormat="1" ht="12" x14ac:dyDescent="0.2">
      <c r="A69" s="230"/>
      <c r="B69" s="231" t="str">
        <f t="shared" si="34"/>
        <v/>
      </c>
      <c r="C69" s="231" t="str">
        <f t="shared" si="34"/>
        <v/>
      </c>
      <c r="D69" s="231" t="str">
        <f t="shared" si="34"/>
        <v/>
      </c>
      <c r="E69" s="231" t="str">
        <f t="shared" si="34"/>
        <v/>
      </c>
      <c r="F69" s="231" t="str">
        <f t="shared" si="35"/>
        <v/>
      </c>
      <c r="G69" s="232" t="str">
        <f t="shared" si="11"/>
        <v>nee</v>
      </c>
      <c r="H69" s="233">
        <f t="shared" si="0"/>
        <v>0</v>
      </c>
      <c r="I69" s="233">
        <f t="shared" si="8"/>
        <v>0</v>
      </c>
      <c r="J69" s="233">
        <f t="shared" si="1"/>
        <v>0</v>
      </c>
      <c r="K69" s="235" t="str">
        <f t="shared" si="22"/>
        <v/>
      </c>
      <c r="L69" s="129"/>
      <c r="M69" s="129"/>
      <c r="N69" s="129"/>
      <c r="O69" s="129"/>
      <c r="P69" s="129"/>
      <c r="Q69" s="129"/>
      <c r="R69" s="129"/>
      <c r="S69" s="129"/>
      <c r="T69" s="129"/>
      <c r="U69" s="76">
        <v>31</v>
      </c>
      <c r="W69" s="77">
        <f t="shared" si="2"/>
        <v>0</v>
      </c>
      <c r="X69" s="77">
        <f t="shared" si="3"/>
        <v>0</v>
      </c>
      <c r="Y69" s="77">
        <f t="shared" si="4"/>
        <v>0</v>
      </c>
      <c r="Z69" s="77">
        <f t="shared" si="5"/>
        <v>0</v>
      </c>
      <c r="AA69" s="77">
        <f t="shared" si="6"/>
        <v>0</v>
      </c>
    </row>
    <row r="70" spans="1:27" s="76" customFormat="1" ht="12" x14ac:dyDescent="0.2">
      <c r="A70" s="230"/>
      <c r="B70" s="231" t="str">
        <f t="shared" si="34"/>
        <v/>
      </c>
      <c r="C70" s="231" t="str">
        <f t="shared" si="34"/>
        <v/>
      </c>
      <c r="D70" s="231" t="str">
        <f t="shared" si="34"/>
        <v/>
      </c>
      <c r="E70" s="231" t="str">
        <f t="shared" si="34"/>
        <v/>
      </c>
      <c r="F70" s="231" t="str">
        <f t="shared" si="35"/>
        <v/>
      </c>
      <c r="G70" s="232" t="str">
        <f t="shared" si="11"/>
        <v>nee</v>
      </c>
      <c r="H70" s="233">
        <f t="shared" ref="H70:H101" si="38">SUM(W70:AA70)</f>
        <v>0</v>
      </c>
      <c r="I70" s="233">
        <f t="shared" si="8"/>
        <v>0</v>
      </c>
      <c r="J70" s="233">
        <f t="shared" ref="J70:J101" si="39">$H$30-I70</f>
        <v>0</v>
      </c>
      <c r="K70" s="235" t="str">
        <f t="shared" si="22"/>
        <v/>
      </c>
      <c r="L70" s="129"/>
      <c r="M70" s="129"/>
      <c r="N70" s="129"/>
      <c r="O70" s="129"/>
      <c r="P70" s="129"/>
      <c r="Q70" s="129"/>
      <c r="R70" s="129"/>
      <c r="S70" s="129"/>
      <c r="T70" s="129"/>
      <c r="U70" s="76">
        <v>32</v>
      </c>
      <c r="W70" s="77">
        <f t="shared" ref="W70:W101" si="40">IF(B70&lt;&gt;"",B$33,0)</f>
        <v>0</v>
      </c>
      <c r="X70" s="77">
        <f t="shared" ref="X70:X101" si="41">IF(C70&lt;&gt;"",C$33,0)</f>
        <v>0</v>
      </c>
      <c r="Y70" s="77">
        <f t="shared" ref="Y70:Y101" si="42">IF(D70&lt;&gt;"",D$33,0)</f>
        <v>0</v>
      </c>
      <c r="Z70" s="77">
        <f t="shared" ref="Z70:Z101" si="43">IF(E70&lt;&gt;"",E$33,0)</f>
        <v>0</v>
      </c>
      <c r="AA70" s="77">
        <f t="shared" ref="AA70:AA101" si="44">IF(F70&lt;&gt;"",F$33,0)</f>
        <v>0</v>
      </c>
    </row>
    <row r="71" spans="1:27" s="76" customFormat="1" ht="12" x14ac:dyDescent="0.2">
      <c r="A71" s="230"/>
      <c r="B71" s="231" t="str">
        <f t="shared" si="34"/>
        <v/>
      </c>
      <c r="C71" s="231" t="str">
        <f t="shared" si="34"/>
        <v/>
      </c>
      <c r="D71" s="231" t="str">
        <f t="shared" si="34"/>
        <v/>
      </c>
      <c r="E71" s="231" t="str">
        <f t="shared" si="34"/>
        <v/>
      </c>
      <c r="F71" s="231" t="str">
        <f t="shared" si="35"/>
        <v/>
      </c>
      <c r="G71" s="232" t="str">
        <f t="shared" si="11"/>
        <v>nee</v>
      </c>
      <c r="H71" s="233">
        <f t="shared" si="38"/>
        <v>0</v>
      </c>
      <c r="I71" s="233">
        <f t="shared" ref="I71:I102" si="45">I70+H71</f>
        <v>0</v>
      </c>
      <c r="J71" s="233">
        <f t="shared" si="39"/>
        <v>0</v>
      </c>
      <c r="K71" s="235" t="str">
        <f t="shared" si="22"/>
        <v/>
      </c>
      <c r="L71" s="129"/>
      <c r="M71" s="129"/>
      <c r="N71" s="129"/>
      <c r="O71" s="129"/>
      <c r="P71" s="129"/>
      <c r="Q71" s="129"/>
      <c r="R71" s="129"/>
      <c r="S71" s="129"/>
      <c r="T71" s="129"/>
      <c r="U71" s="76">
        <v>33</v>
      </c>
      <c r="W71" s="77">
        <f t="shared" si="40"/>
        <v>0</v>
      </c>
      <c r="X71" s="77">
        <f t="shared" si="41"/>
        <v>0</v>
      </c>
      <c r="Y71" s="77">
        <f t="shared" si="42"/>
        <v>0</v>
      </c>
      <c r="Z71" s="77">
        <f t="shared" si="43"/>
        <v>0</v>
      </c>
      <c r="AA71" s="77">
        <f t="shared" si="44"/>
        <v>0</v>
      </c>
    </row>
    <row r="72" spans="1:27" s="76" customFormat="1" ht="12" x14ac:dyDescent="0.2">
      <c r="A72" s="230"/>
      <c r="B72" s="231" t="str">
        <f t="shared" si="34"/>
        <v/>
      </c>
      <c r="C72" s="231" t="str">
        <f t="shared" si="34"/>
        <v/>
      </c>
      <c r="D72" s="231" t="str">
        <f t="shared" si="34"/>
        <v/>
      </c>
      <c r="E72" s="231" t="str">
        <f t="shared" si="34"/>
        <v/>
      </c>
      <c r="F72" s="231" t="str">
        <f t="shared" si="35"/>
        <v/>
      </c>
      <c r="G72" s="232" t="str">
        <f t="shared" si="11"/>
        <v>nee</v>
      </c>
      <c r="H72" s="233">
        <f t="shared" si="38"/>
        <v>0</v>
      </c>
      <c r="I72" s="233">
        <f t="shared" si="45"/>
        <v>0</v>
      </c>
      <c r="J72" s="233">
        <f t="shared" si="39"/>
        <v>0</v>
      </c>
      <c r="K72" s="235" t="str">
        <f t="shared" si="22"/>
        <v/>
      </c>
      <c r="L72" s="129"/>
      <c r="M72" s="129"/>
      <c r="N72" s="129"/>
      <c r="O72" s="129"/>
      <c r="P72" s="129"/>
      <c r="Q72" s="129"/>
      <c r="R72" s="129"/>
      <c r="S72" s="129"/>
      <c r="T72" s="129"/>
      <c r="U72" s="76">
        <v>34</v>
      </c>
      <c r="W72" s="77">
        <f t="shared" si="40"/>
        <v>0</v>
      </c>
      <c r="X72" s="77">
        <f t="shared" si="41"/>
        <v>0</v>
      </c>
      <c r="Y72" s="77">
        <f t="shared" si="42"/>
        <v>0</v>
      </c>
      <c r="Z72" s="77">
        <f t="shared" si="43"/>
        <v>0</v>
      </c>
      <c r="AA72" s="77">
        <f t="shared" si="44"/>
        <v>0</v>
      </c>
    </row>
    <row r="73" spans="1:27" s="76" customFormat="1" ht="12" x14ac:dyDescent="0.2">
      <c r="A73" s="230"/>
      <c r="B73" s="231" t="str">
        <f t="shared" si="34"/>
        <v/>
      </c>
      <c r="C73" s="231" t="str">
        <f t="shared" si="34"/>
        <v/>
      </c>
      <c r="D73" s="231" t="str">
        <f t="shared" si="34"/>
        <v/>
      </c>
      <c r="E73" s="231" t="str">
        <f t="shared" si="34"/>
        <v/>
      </c>
      <c r="F73" s="231" t="str">
        <f t="shared" si="35"/>
        <v/>
      </c>
      <c r="G73" s="232" t="str">
        <f t="shared" si="11"/>
        <v>nee</v>
      </c>
      <c r="H73" s="233">
        <f t="shared" si="38"/>
        <v>0</v>
      </c>
      <c r="I73" s="233">
        <f t="shared" si="45"/>
        <v>0</v>
      </c>
      <c r="J73" s="233">
        <f t="shared" si="39"/>
        <v>0</v>
      </c>
      <c r="K73" s="235" t="str">
        <f t="shared" si="22"/>
        <v/>
      </c>
      <c r="L73" s="129"/>
      <c r="M73" s="129"/>
      <c r="N73" s="129"/>
      <c r="O73" s="129"/>
      <c r="P73" s="129"/>
      <c r="Q73" s="129"/>
      <c r="R73" s="129"/>
      <c r="S73" s="129"/>
      <c r="T73" s="129"/>
      <c r="U73" s="76">
        <v>35</v>
      </c>
      <c r="W73" s="77">
        <f t="shared" si="40"/>
        <v>0</v>
      </c>
      <c r="X73" s="77">
        <f t="shared" si="41"/>
        <v>0</v>
      </c>
      <c r="Y73" s="77">
        <f t="shared" si="42"/>
        <v>0</v>
      </c>
      <c r="Z73" s="77">
        <f t="shared" si="43"/>
        <v>0</v>
      </c>
      <c r="AA73" s="77">
        <f t="shared" si="44"/>
        <v>0</v>
      </c>
    </row>
    <row r="74" spans="1:27" s="76" customFormat="1" ht="12" x14ac:dyDescent="0.2">
      <c r="A74" s="230"/>
      <c r="B74" s="231" t="str">
        <f t="shared" si="34"/>
        <v/>
      </c>
      <c r="C74" s="231" t="str">
        <f t="shared" si="34"/>
        <v/>
      </c>
      <c r="D74" s="231" t="str">
        <f t="shared" si="34"/>
        <v/>
      </c>
      <c r="E74" s="231" t="str">
        <f t="shared" si="34"/>
        <v/>
      </c>
      <c r="F74" s="231" t="str">
        <f t="shared" si="35"/>
        <v/>
      </c>
      <c r="G74" s="232" t="str">
        <f t="shared" si="11"/>
        <v>nee</v>
      </c>
      <c r="H74" s="233">
        <f t="shared" si="38"/>
        <v>0</v>
      </c>
      <c r="I74" s="233">
        <f t="shared" si="45"/>
        <v>0</v>
      </c>
      <c r="J74" s="233">
        <f t="shared" si="39"/>
        <v>0</v>
      </c>
      <c r="K74" s="235" t="str">
        <f t="shared" si="22"/>
        <v/>
      </c>
      <c r="L74" s="129"/>
      <c r="M74" s="129"/>
      <c r="N74" s="129"/>
      <c r="O74" s="129"/>
      <c r="P74" s="129"/>
      <c r="Q74" s="129"/>
      <c r="R74" s="129"/>
      <c r="S74" s="129"/>
      <c r="T74" s="129"/>
      <c r="U74" s="76">
        <v>36</v>
      </c>
      <c r="W74" s="77">
        <f t="shared" si="40"/>
        <v>0</v>
      </c>
      <c r="X74" s="77">
        <f t="shared" si="41"/>
        <v>0</v>
      </c>
      <c r="Y74" s="77">
        <f t="shared" si="42"/>
        <v>0</v>
      </c>
      <c r="Z74" s="77">
        <f t="shared" si="43"/>
        <v>0</v>
      </c>
      <c r="AA74" s="77">
        <f t="shared" si="44"/>
        <v>0</v>
      </c>
    </row>
    <row r="75" spans="1:27" s="76" customFormat="1" ht="12" x14ac:dyDescent="0.2">
      <c r="A75" s="230"/>
      <c r="B75" s="231" t="str">
        <f t="shared" si="34"/>
        <v/>
      </c>
      <c r="C75" s="231" t="str">
        <f t="shared" si="34"/>
        <v/>
      </c>
      <c r="D75" s="231" t="str">
        <f t="shared" si="34"/>
        <v/>
      </c>
      <c r="E75" s="231" t="str">
        <f t="shared" si="34"/>
        <v/>
      </c>
      <c r="F75" s="231" t="str">
        <f t="shared" si="35"/>
        <v/>
      </c>
      <c r="G75" s="232" t="str">
        <f t="shared" si="11"/>
        <v>nee</v>
      </c>
      <c r="H75" s="233">
        <f t="shared" si="38"/>
        <v>0</v>
      </c>
      <c r="I75" s="233">
        <f t="shared" si="45"/>
        <v>0</v>
      </c>
      <c r="J75" s="233">
        <f t="shared" si="39"/>
        <v>0</v>
      </c>
      <c r="K75" s="235" t="str">
        <f t="shared" si="22"/>
        <v/>
      </c>
      <c r="L75" s="129"/>
      <c r="M75" s="129"/>
      <c r="N75" s="129"/>
      <c r="O75" s="129"/>
      <c r="P75" s="129"/>
      <c r="Q75" s="129"/>
      <c r="R75" s="129"/>
      <c r="S75" s="129"/>
      <c r="T75" s="129"/>
      <c r="U75" s="76">
        <v>37</v>
      </c>
      <c r="W75" s="77">
        <f t="shared" si="40"/>
        <v>0</v>
      </c>
      <c r="X75" s="77">
        <f t="shared" si="41"/>
        <v>0</v>
      </c>
      <c r="Y75" s="77">
        <f t="shared" si="42"/>
        <v>0</v>
      </c>
      <c r="Z75" s="77">
        <f t="shared" si="43"/>
        <v>0</v>
      </c>
      <c r="AA75" s="77">
        <f t="shared" si="44"/>
        <v>0</v>
      </c>
    </row>
    <row r="76" spans="1:27" s="76" customFormat="1" ht="12" x14ac:dyDescent="0.2">
      <c r="A76" s="230"/>
      <c r="B76" s="231" t="str">
        <f t="shared" si="34"/>
        <v/>
      </c>
      <c r="C76" s="231" t="str">
        <f t="shared" si="34"/>
        <v/>
      </c>
      <c r="D76" s="231" t="str">
        <f t="shared" si="34"/>
        <v/>
      </c>
      <c r="E76" s="231" t="str">
        <f t="shared" si="34"/>
        <v/>
      </c>
      <c r="F76" s="231" t="str">
        <f t="shared" si="35"/>
        <v/>
      </c>
      <c r="G76" s="232" t="str">
        <f t="shared" si="11"/>
        <v>nee</v>
      </c>
      <c r="H76" s="233">
        <f t="shared" si="38"/>
        <v>0</v>
      </c>
      <c r="I76" s="233">
        <f t="shared" si="45"/>
        <v>0</v>
      </c>
      <c r="J76" s="233">
        <f t="shared" si="39"/>
        <v>0</v>
      </c>
      <c r="K76" s="235" t="str">
        <f t="shared" si="22"/>
        <v/>
      </c>
      <c r="L76" s="129"/>
      <c r="M76" s="129"/>
      <c r="N76" s="129"/>
      <c r="O76" s="129"/>
      <c r="P76" s="129"/>
      <c r="Q76" s="129"/>
      <c r="R76" s="129"/>
      <c r="S76" s="129"/>
      <c r="T76" s="129"/>
      <c r="U76" s="76">
        <v>38</v>
      </c>
      <c r="W76" s="77">
        <f t="shared" si="40"/>
        <v>0</v>
      </c>
      <c r="X76" s="77">
        <f t="shared" si="41"/>
        <v>0</v>
      </c>
      <c r="Y76" s="77">
        <f t="shared" si="42"/>
        <v>0</v>
      </c>
      <c r="Z76" s="77">
        <f t="shared" si="43"/>
        <v>0</v>
      </c>
      <c r="AA76" s="77">
        <f t="shared" si="44"/>
        <v>0</v>
      </c>
    </row>
    <row r="77" spans="1:27" s="76" customFormat="1" ht="12" x14ac:dyDescent="0.2">
      <c r="A77" s="230"/>
      <c r="B77" s="231" t="str">
        <f t="shared" si="34"/>
        <v/>
      </c>
      <c r="C77" s="231" t="str">
        <f t="shared" si="34"/>
        <v/>
      </c>
      <c r="D77" s="231" t="str">
        <f t="shared" si="34"/>
        <v/>
      </c>
      <c r="E77" s="231" t="str">
        <f t="shared" si="34"/>
        <v/>
      </c>
      <c r="F77" s="231" t="str">
        <f t="shared" si="35"/>
        <v/>
      </c>
      <c r="G77" s="232" t="str">
        <f t="shared" si="11"/>
        <v>nee</v>
      </c>
      <c r="H77" s="233">
        <f t="shared" si="38"/>
        <v>0</v>
      </c>
      <c r="I77" s="233">
        <f t="shared" si="45"/>
        <v>0</v>
      </c>
      <c r="J77" s="233">
        <f t="shared" si="39"/>
        <v>0</v>
      </c>
      <c r="K77" s="235" t="str">
        <f t="shared" ref="K77:K103" si="46">IF(J77&lt;0,"U neemt te veel uren op","")</f>
        <v/>
      </c>
      <c r="L77" s="129"/>
      <c r="M77" s="129"/>
      <c r="N77" s="129"/>
      <c r="O77" s="129"/>
      <c r="P77" s="129"/>
      <c r="Q77" s="129"/>
      <c r="R77" s="129"/>
      <c r="S77" s="129"/>
      <c r="T77" s="129"/>
      <c r="U77" s="76">
        <v>39</v>
      </c>
      <c r="W77" s="77">
        <f t="shared" si="40"/>
        <v>0</v>
      </c>
      <c r="X77" s="77">
        <f t="shared" si="41"/>
        <v>0</v>
      </c>
      <c r="Y77" s="77">
        <f t="shared" si="42"/>
        <v>0</v>
      </c>
      <c r="Z77" s="77">
        <f t="shared" si="43"/>
        <v>0</v>
      </c>
      <c r="AA77" s="77">
        <f t="shared" si="44"/>
        <v>0</v>
      </c>
    </row>
    <row r="78" spans="1:27" s="76" customFormat="1" ht="12" x14ac:dyDescent="0.2">
      <c r="A78" s="230"/>
      <c r="B78" s="231" t="str">
        <f t="shared" si="34"/>
        <v/>
      </c>
      <c r="C78" s="231" t="str">
        <f t="shared" si="34"/>
        <v/>
      </c>
      <c r="D78" s="231" t="str">
        <f t="shared" si="34"/>
        <v/>
      </c>
      <c r="E78" s="231" t="str">
        <f t="shared" si="34"/>
        <v/>
      </c>
      <c r="F78" s="231" t="str">
        <f t="shared" si="35"/>
        <v/>
      </c>
      <c r="G78" s="232" t="str">
        <f t="shared" si="11"/>
        <v>nee</v>
      </c>
      <c r="H78" s="233">
        <f t="shared" si="38"/>
        <v>0</v>
      </c>
      <c r="I78" s="233">
        <f t="shared" si="45"/>
        <v>0</v>
      </c>
      <c r="J78" s="233">
        <f t="shared" si="39"/>
        <v>0</v>
      </c>
      <c r="K78" s="235" t="str">
        <f t="shared" si="46"/>
        <v/>
      </c>
      <c r="L78" s="129"/>
      <c r="M78" s="129"/>
      <c r="N78" s="129"/>
      <c r="O78" s="129"/>
      <c r="P78" s="129"/>
      <c r="Q78" s="129"/>
      <c r="R78" s="129"/>
      <c r="S78" s="129"/>
      <c r="T78" s="129"/>
      <c r="U78" s="76">
        <v>40</v>
      </c>
      <c r="W78" s="77">
        <f t="shared" si="40"/>
        <v>0</v>
      </c>
      <c r="X78" s="77">
        <f t="shared" si="41"/>
        <v>0</v>
      </c>
      <c r="Y78" s="77">
        <f t="shared" si="42"/>
        <v>0</v>
      </c>
      <c r="Z78" s="77">
        <f t="shared" si="43"/>
        <v>0</v>
      </c>
      <c r="AA78" s="77">
        <f t="shared" si="44"/>
        <v>0</v>
      </c>
    </row>
    <row r="79" spans="1:27" s="76" customFormat="1" ht="12" x14ac:dyDescent="0.2">
      <c r="A79" s="230"/>
      <c r="B79" s="231" t="str">
        <f t="shared" si="34"/>
        <v/>
      </c>
      <c r="C79" s="231" t="str">
        <f t="shared" si="34"/>
        <v/>
      </c>
      <c r="D79" s="231" t="str">
        <f t="shared" si="34"/>
        <v/>
      </c>
      <c r="E79" s="231" t="str">
        <f t="shared" si="34"/>
        <v/>
      </c>
      <c r="F79" s="231" t="str">
        <f t="shared" si="35"/>
        <v/>
      </c>
      <c r="G79" s="232" t="str">
        <f t="shared" si="11"/>
        <v>nee</v>
      </c>
      <c r="H79" s="233">
        <f t="shared" si="38"/>
        <v>0</v>
      </c>
      <c r="I79" s="233">
        <f t="shared" si="45"/>
        <v>0</v>
      </c>
      <c r="J79" s="233">
        <f t="shared" si="39"/>
        <v>0</v>
      </c>
      <c r="K79" s="235" t="str">
        <f t="shared" si="46"/>
        <v/>
      </c>
      <c r="L79" s="129"/>
      <c r="M79" s="129"/>
      <c r="N79" s="129"/>
      <c r="O79" s="129"/>
      <c r="P79" s="129"/>
      <c r="Q79" s="129"/>
      <c r="R79" s="129"/>
      <c r="S79" s="129"/>
      <c r="T79" s="129"/>
      <c r="U79" s="76">
        <v>41</v>
      </c>
      <c r="W79" s="77">
        <f t="shared" si="40"/>
        <v>0</v>
      </c>
      <c r="X79" s="77">
        <f t="shared" si="41"/>
        <v>0</v>
      </c>
      <c r="Y79" s="77">
        <f t="shared" si="42"/>
        <v>0</v>
      </c>
      <c r="Z79" s="77">
        <f t="shared" si="43"/>
        <v>0</v>
      </c>
      <c r="AA79" s="77">
        <f t="shared" si="44"/>
        <v>0</v>
      </c>
    </row>
    <row r="80" spans="1:27" s="76" customFormat="1" ht="12" x14ac:dyDescent="0.2">
      <c r="A80" s="230"/>
      <c r="B80" s="231" t="str">
        <f t="shared" si="34"/>
        <v/>
      </c>
      <c r="C80" s="231" t="str">
        <f t="shared" si="34"/>
        <v/>
      </c>
      <c r="D80" s="231" t="str">
        <f t="shared" si="34"/>
        <v/>
      </c>
      <c r="E80" s="231" t="str">
        <f t="shared" si="34"/>
        <v/>
      </c>
      <c r="F80" s="231" t="str">
        <f t="shared" si="35"/>
        <v/>
      </c>
      <c r="G80" s="232" t="str">
        <f t="shared" si="11"/>
        <v>nee</v>
      </c>
      <c r="H80" s="233">
        <f t="shared" si="38"/>
        <v>0</v>
      </c>
      <c r="I80" s="233">
        <f t="shared" si="45"/>
        <v>0</v>
      </c>
      <c r="J80" s="233">
        <f t="shared" si="39"/>
        <v>0</v>
      </c>
      <c r="K80" s="235" t="str">
        <f t="shared" si="46"/>
        <v/>
      </c>
      <c r="L80" s="129"/>
      <c r="M80" s="129"/>
      <c r="N80" s="129"/>
      <c r="O80" s="129"/>
      <c r="P80" s="129"/>
      <c r="Q80" s="129"/>
      <c r="R80" s="129"/>
      <c r="S80" s="129"/>
      <c r="T80" s="129"/>
      <c r="U80" s="76">
        <v>42</v>
      </c>
      <c r="W80" s="77">
        <f t="shared" si="40"/>
        <v>0</v>
      </c>
      <c r="X80" s="77">
        <f t="shared" si="41"/>
        <v>0</v>
      </c>
      <c r="Y80" s="77">
        <f t="shared" si="42"/>
        <v>0</v>
      </c>
      <c r="Z80" s="77">
        <f t="shared" si="43"/>
        <v>0</v>
      </c>
      <c r="AA80" s="77">
        <f t="shared" si="44"/>
        <v>0</v>
      </c>
    </row>
    <row r="81" spans="1:27" s="76" customFormat="1" ht="12" x14ac:dyDescent="0.2">
      <c r="A81" s="230"/>
      <c r="B81" s="231" t="str">
        <f t="shared" si="34"/>
        <v/>
      </c>
      <c r="C81" s="231" t="str">
        <f t="shared" si="34"/>
        <v/>
      </c>
      <c r="D81" s="231" t="str">
        <f t="shared" si="34"/>
        <v/>
      </c>
      <c r="E81" s="231" t="str">
        <f t="shared" si="34"/>
        <v/>
      </c>
      <c r="F81" s="231" t="str">
        <f t="shared" si="35"/>
        <v/>
      </c>
      <c r="G81" s="232" t="str">
        <f t="shared" si="11"/>
        <v>nee</v>
      </c>
      <c r="H81" s="233">
        <f t="shared" si="38"/>
        <v>0</v>
      </c>
      <c r="I81" s="233">
        <f t="shared" si="45"/>
        <v>0</v>
      </c>
      <c r="J81" s="233">
        <f t="shared" si="39"/>
        <v>0</v>
      </c>
      <c r="K81" s="235" t="str">
        <f t="shared" si="46"/>
        <v/>
      </c>
      <c r="L81" s="129"/>
      <c r="M81" s="129"/>
      <c r="N81" s="129"/>
      <c r="O81" s="129"/>
      <c r="P81" s="129"/>
      <c r="Q81" s="129"/>
      <c r="R81" s="129"/>
      <c r="S81" s="129"/>
      <c r="T81" s="129"/>
      <c r="U81" s="76">
        <v>43</v>
      </c>
      <c r="W81" s="77">
        <f t="shared" si="40"/>
        <v>0</v>
      </c>
      <c r="X81" s="77">
        <f t="shared" si="41"/>
        <v>0</v>
      </c>
      <c r="Y81" s="77">
        <f t="shared" si="42"/>
        <v>0</v>
      </c>
      <c r="Z81" s="77">
        <f t="shared" si="43"/>
        <v>0</v>
      </c>
      <c r="AA81" s="77">
        <f t="shared" si="44"/>
        <v>0</v>
      </c>
    </row>
    <row r="82" spans="1:27" s="76" customFormat="1" ht="12" x14ac:dyDescent="0.2">
      <c r="A82" s="230"/>
      <c r="B82" s="231" t="str">
        <f t="shared" si="34"/>
        <v/>
      </c>
      <c r="C82" s="231" t="str">
        <f t="shared" si="34"/>
        <v/>
      </c>
      <c r="D82" s="231" t="str">
        <f t="shared" si="34"/>
        <v/>
      </c>
      <c r="E82" s="231" t="str">
        <f t="shared" si="34"/>
        <v/>
      </c>
      <c r="F82" s="231" t="str">
        <f t="shared" si="35"/>
        <v/>
      </c>
      <c r="G82" s="232" t="str">
        <f t="shared" si="11"/>
        <v>nee</v>
      </c>
      <c r="H82" s="233">
        <f t="shared" si="38"/>
        <v>0</v>
      </c>
      <c r="I82" s="233">
        <f t="shared" si="45"/>
        <v>0</v>
      </c>
      <c r="J82" s="233">
        <f t="shared" si="39"/>
        <v>0</v>
      </c>
      <c r="K82" s="235" t="str">
        <f t="shared" si="46"/>
        <v/>
      </c>
      <c r="L82" s="129"/>
      <c r="M82" s="129"/>
      <c r="N82" s="129"/>
      <c r="O82" s="129"/>
      <c r="P82" s="129"/>
      <c r="Q82" s="129"/>
      <c r="R82" s="129"/>
      <c r="S82" s="129"/>
      <c r="T82" s="129"/>
      <c r="U82" s="76">
        <v>44</v>
      </c>
      <c r="W82" s="77">
        <f t="shared" si="40"/>
        <v>0</v>
      </c>
      <c r="X82" s="77">
        <f t="shared" si="41"/>
        <v>0</v>
      </c>
      <c r="Y82" s="77">
        <f t="shared" si="42"/>
        <v>0</v>
      </c>
      <c r="Z82" s="77">
        <f t="shared" si="43"/>
        <v>0</v>
      </c>
      <c r="AA82" s="77">
        <f t="shared" si="44"/>
        <v>0</v>
      </c>
    </row>
    <row r="83" spans="1:27" s="76" customFormat="1" ht="12" x14ac:dyDescent="0.2">
      <c r="A83" s="230"/>
      <c r="B83" s="231" t="str">
        <f t="shared" si="34"/>
        <v/>
      </c>
      <c r="C83" s="231" t="str">
        <f t="shared" si="34"/>
        <v/>
      </c>
      <c r="D83" s="231" t="str">
        <f t="shared" si="34"/>
        <v/>
      </c>
      <c r="E83" s="231" t="str">
        <f t="shared" si="34"/>
        <v/>
      </c>
      <c r="F83" s="231" t="str">
        <f t="shared" si="35"/>
        <v/>
      </c>
      <c r="G83" s="232" t="str">
        <f t="shared" si="11"/>
        <v>nee</v>
      </c>
      <c r="H83" s="233">
        <f t="shared" si="38"/>
        <v>0</v>
      </c>
      <c r="I83" s="233">
        <f t="shared" si="45"/>
        <v>0</v>
      </c>
      <c r="J83" s="233">
        <f t="shared" si="39"/>
        <v>0</v>
      </c>
      <c r="K83" s="235" t="str">
        <f t="shared" si="46"/>
        <v/>
      </c>
      <c r="L83" s="129"/>
      <c r="M83" s="129"/>
      <c r="N83" s="129"/>
      <c r="O83" s="129"/>
      <c r="P83" s="129"/>
      <c r="Q83" s="129"/>
      <c r="R83" s="129"/>
      <c r="S83" s="129"/>
      <c r="T83" s="129"/>
      <c r="U83" s="76">
        <v>45</v>
      </c>
      <c r="W83" s="77">
        <f t="shared" si="40"/>
        <v>0</v>
      </c>
      <c r="X83" s="77">
        <f t="shared" si="41"/>
        <v>0</v>
      </c>
      <c r="Y83" s="77">
        <f t="shared" si="42"/>
        <v>0</v>
      </c>
      <c r="Z83" s="77">
        <f t="shared" si="43"/>
        <v>0</v>
      </c>
      <c r="AA83" s="77">
        <f t="shared" si="44"/>
        <v>0</v>
      </c>
    </row>
    <row r="84" spans="1:27" s="76" customFormat="1" ht="12" x14ac:dyDescent="0.2">
      <c r="A84" s="230"/>
      <c r="B84" s="231" t="str">
        <f t="shared" si="34"/>
        <v/>
      </c>
      <c r="C84" s="231" t="str">
        <f t="shared" si="34"/>
        <v/>
      </c>
      <c r="D84" s="231" t="str">
        <f t="shared" si="34"/>
        <v/>
      </c>
      <c r="E84" s="231" t="str">
        <f t="shared" si="34"/>
        <v/>
      </c>
      <c r="F84" s="231" t="str">
        <f t="shared" si="35"/>
        <v/>
      </c>
      <c r="G84" s="232" t="str">
        <f t="shared" si="11"/>
        <v>nee</v>
      </c>
      <c r="H84" s="233">
        <f t="shared" si="38"/>
        <v>0</v>
      </c>
      <c r="I84" s="233">
        <f t="shared" si="45"/>
        <v>0</v>
      </c>
      <c r="J84" s="233">
        <f t="shared" si="39"/>
        <v>0</v>
      </c>
      <c r="K84" s="235" t="str">
        <f t="shared" si="46"/>
        <v/>
      </c>
      <c r="L84" s="129"/>
      <c r="M84" s="129"/>
      <c r="N84" s="129"/>
      <c r="O84" s="129"/>
      <c r="P84" s="129"/>
      <c r="Q84" s="129"/>
      <c r="R84" s="129"/>
      <c r="S84" s="129"/>
      <c r="T84" s="129"/>
      <c r="U84" s="76">
        <v>46</v>
      </c>
      <c r="W84" s="77">
        <f t="shared" si="40"/>
        <v>0</v>
      </c>
      <c r="X84" s="77">
        <f t="shared" si="41"/>
        <v>0</v>
      </c>
      <c r="Y84" s="77">
        <f t="shared" si="42"/>
        <v>0</v>
      </c>
      <c r="Z84" s="77">
        <f t="shared" si="43"/>
        <v>0</v>
      </c>
      <c r="AA84" s="77">
        <f t="shared" si="44"/>
        <v>0</v>
      </c>
    </row>
    <row r="85" spans="1:27" s="76" customFormat="1" ht="12" x14ac:dyDescent="0.2">
      <c r="A85" s="230"/>
      <c r="B85" s="231" t="str">
        <f t="shared" si="34"/>
        <v/>
      </c>
      <c r="C85" s="231" t="str">
        <f t="shared" si="34"/>
        <v/>
      </c>
      <c r="D85" s="231" t="str">
        <f t="shared" si="34"/>
        <v/>
      </c>
      <c r="E85" s="231" t="str">
        <f t="shared" si="34"/>
        <v/>
      </c>
      <c r="F85" s="231" t="str">
        <f t="shared" si="35"/>
        <v/>
      </c>
      <c r="G85" s="232" t="str">
        <f t="shared" si="11"/>
        <v>nee</v>
      </c>
      <c r="H85" s="233">
        <f t="shared" si="38"/>
        <v>0</v>
      </c>
      <c r="I85" s="233">
        <f t="shared" si="45"/>
        <v>0</v>
      </c>
      <c r="J85" s="233">
        <f t="shared" si="39"/>
        <v>0</v>
      </c>
      <c r="K85" s="235" t="str">
        <f t="shared" si="46"/>
        <v/>
      </c>
      <c r="L85" s="129"/>
      <c r="M85" s="129"/>
      <c r="N85" s="129"/>
      <c r="O85" s="129"/>
      <c r="P85" s="129"/>
      <c r="Q85" s="129"/>
      <c r="R85" s="129"/>
      <c r="S85" s="129"/>
      <c r="T85" s="129"/>
      <c r="U85" s="76">
        <v>47</v>
      </c>
      <c r="W85" s="77">
        <f t="shared" si="40"/>
        <v>0</v>
      </c>
      <c r="X85" s="77">
        <f t="shared" si="41"/>
        <v>0</v>
      </c>
      <c r="Y85" s="77">
        <f t="shared" si="42"/>
        <v>0</v>
      </c>
      <c r="Z85" s="77">
        <f t="shared" si="43"/>
        <v>0</v>
      </c>
      <c r="AA85" s="77">
        <f t="shared" si="44"/>
        <v>0</v>
      </c>
    </row>
    <row r="86" spans="1:27" s="76" customFormat="1" ht="12" x14ac:dyDescent="0.2">
      <c r="A86" s="230"/>
      <c r="B86" s="231" t="str">
        <f t="shared" si="34"/>
        <v/>
      </c>
      <c r="C86" s="231" t="str">
        <f t="shared" si="34"/>
        <v/>
      </c>
      <c r="D86" s="231" t="str">
        <f t="shared" si="34"/>
        <v/>
      </c>
      <c r="E86" s="231" t="str">
        <f t="shared" si="34"/>
        <v/>
      </c>
      <c r="F86" s="231" t="str">
        <f t="shared" si="35"/>
        <v/>
      </c>
      <c r="G86" s="232" t="str">
        <f t="shared" si="11"/>
        <v>nee</v>
      </c>
      <c r="H86" s="233">
        <f t="shared" si="38"/>
        <v>0</v>
      </c>
      <c r="I86" s="233">
        <f t="shared" si="45"/>
        <v>0</v>
      </c>
      <c r="J86" s="233">
        <f t="shared" si="39"/>
        <v>0</v>
      </c>
      <c r="K86" s="235" t="str">
        <f t="shared" si="46"/>
        <v/>
      </c>
      <c r="L86" s="129"/>
      <c r="M86" s="129"/>
      <c r="N86" s="129"/>
      <c r="O86" s="129"/>
      <c r="P86" s="129"/>
      <c r="Q86" s="129"/>
      <c r="R86" s="129"/>
      <c r="S86" s="129"/>
      <c r="T86" s="129"/>
      <c r="U86" s="76">
        <v>48</v>
      </c>
      <c r="W86" s="77">
        <f t="shared" si="40"/>
        <v>0</v>
      </c>
      <c r="X86" s="77">
        <f t="shared" si="41"/>
        <v>0</v>
      </c>
      <c r="Y86" s="77">
        <f t="shared" si="42"/>
        <v>0</v>
      </c>
      <c r="Z86" s="77">
        <f t="shared" si="43"/>
        <v>0</v>
      </c>
      <c r="AA86" s="77">
        <f t="shared" si="44"/>
        <v>0</v>
      </c>
    </row>
    <row r="87" spans="1:27" s="76" customFormat="1" ht="12" x14ac:dyDescent="0.2">
      <c r="A87" s="230"/>
      <c r="B87" s="231" t="str">
        <f t="shared" si="34"/>
        <v/>
      </c>
      <c r="C87" s="231" t="str">
        <f t="shared" si="34"/>
        <v/>
      </c>
      <c r="D87" s="231" t="str">
        <f t="shared" si="34"/>
        <v/>
      </c>
      <c r="E87" s="231" t="str">
        <f t="shared" si="34"/>
        <v/>
      </c>
      <c r="F87" s="231" t="str">
        <f t="shared" si="35"/>
        <v/>
      </c>
      <c r="G87" s="232" t="str">
        <f t="shared" si="11"/>
        <v>nee</v>
      </c>
      <c r="H87" s="233">
        <f t="shared" si="38"/>
        <v>0</v>
      </c>
      <c r="I87" s="233">
        <f t="shared" si="45"/>
        <v>0</v>
      </c>
      <c r="J87" s="233">
        <f t="shared" si="39"/>
        <v>0</v>
      </c>
      <c r="K87" s="235" t="str">
        <f t="shared" si="46"/>
        <v/>
      </c>
      <c r="L87" s="129"/>
      <c r="M87" s="129"/>
      <c r="N87" s="129"/>
      <c r="O87" s="129"/>
      <c r="P87" s="129"/>
      <c r="Q87" s="129"/>
      <c r="R87" s="129"/>
      <c r="S87" s="129"/>
      <c r="T87" s="129"/>
      <c r="U87" s="76">
        <v>49</v>
      </c>
      <c r="W87" s="77">
        <f t="shared" si="40"/>
        <v>0</v>
      </c>
      <c r="X87" s="77">
        <f t="shared" si="41"/>
        <v>0</v>
      </c>
      <c r="Y87" s="77">
        <f t="shared" si="42"/>
        <v>0</v>
      </c>
      <c r="Z87" s="77">
        <f t="shared" si="43"/>
        <v>0</v>
      </c>
      <c r="AA87" s="77">
        <f t="shared" si="44"/>
        <v>0</v>
      </c>
    </row>
    <row r="88" spans="1:27" s="76" customFormat="1" ht="12" x14ac:dyDescent="0.2">
      <c r="A88" s="230"/>
      <c r="B88" s="231" t="str">
        <f t="shared" si="34"/>
        <v/>
      </c>
      <c r="C88" s="231" t="str">
        <f t="shared" si="34"/>
        <v/>
      </c>
      <c r="D88" s="231" t="str">
        <f t="shared" si="34"/>
        <v/>
      </c>
      <c r="E88" s="231" t="str">
        <f t="shared" si="34"/>
        <v/>
      </c>
      <c r="F88" s="231" t="str">
        <f t="shared" si="35"/>
        <v/>
      </c>
      <c r="G88" s="232" t="str">
        <f t="shared" si="11"/>
        <v>nee</v>
      </c>
      <c r="H88" s="233">
        <f t="shared" si="38"/>
        <v>0</v>
      </c>
      <c r="I88" s="233">
        <f t="shared" si="45"/>
        <v>0</v>
      </c>
      <c r="J88" s="233">
        <f t="shared" si="39"/>
        <v>0</v>
      </c>
      <c r="K88" s="235" t="str">
        <f t="shared" si="46"/>
        <v/>
      </c>
      <c r="L88" s="129"/>
      <c r="M88" s="129"/>
      <c r="N88" s="129"/>
      <c r="O88" s="129"/>
      <c r="P88" s="129"/>
      <c r="Q88" s="129"/>
      <c r="R88" s="129"/>
      <c r="S88" s="129"/>
      <c r="T88" s="129"/>
      <c r="U88" s="76">
        <v>50</v>
      </c>
      <c r="W88" s="77">
        <f t="shared" si="40"/>
        <v>0</v>
      </c>
      <c r="X88" s="77">
        <f t="shared" si="41"/>
        <v>0</v>
      </c>
      <c r="Y88" s="77">
        <f t="shared" si="42"/>
        <v>0</v>
      </c>
      <c r="Z88" s="77">
        <f t="shared" si="43"/>
        <v>0</v>
      </c>
      <c r="AA88" s="77">
        <f t="shared" si="44"/>
        <v>0</v>
      </c>
    </row>
    <row r="89" spans="1:27" s="76" customFormat="1" ht="12" x14ac:dyDescent="0.2">
      <c r="A89" s="230"/>
      <c r="B89" s="231" t="str">
        <f t="shared" si="34"/>
        <v/>
      </c>
      <c r="C89" s="231" t="str">
        <f t="shared" si="34"/>
        <v/>
      </c>
      <c r="D89" s="231" t="str">
        <f t="shared" si="34"/>
        <v/>
      </c>
      <c r="E89" s="231" t="str">
        <f t="shared" si="34"/>
        <v/>
      </c>
      <c r="F89" s="231" t="str">
        <f t="shared" si="35"/>
        <v/>
      </c>
      <c r="G89" s="232" t="str">
        <f t="shared" si="11"/>
        <v>nee</v>
      </c>
      <c r="H89" s="233">
        <f t="shared" si="38"/>
        <v>0</v>
      </c>
      <c r="I89" s="233">
        <f t="shared" si="45"/>
        <v>0</v>
      </c>
      <c r="J89" s="233">
        <f t="shared" si="39"/>
        <v>0</v>
      </c>
      <c r="K89" s="235" t="str">
        <f t="shared" si="46"/>
        <v/>
      </c>
      <c r="L89" s="129"/>
      <c r="M89" s="129"/>
      <c r="N89" s="129"/>
      <c r="O89" s="129"/>
      <c r="P89" s="129"/>
      <c r="Q89" s="129"/>
      <c r="R89" s="129"/>
      <c r="S89" s="129"/>
      <c r="T89" s="129"/>
      <c r="U89" s="76">
        <v>51</v>
      </c>
      <c r="W89" s="77">
        <f t="shared" si="40"/>
        <v>0</v>
      </c>
      <c r="X89" s="77">
        <f t="shared" si="41"/>
        <v>0</v>
      </c>
      <c r="Y89" s="77">
        <f t="shared" si="42"/>
        <v>0</v>
      </c>
      <c r="Z89" s="77">
        <f t="shared" si="43"/>
        <v>0</v>
      </c>
      <c r="AA89" s="77">
        <f t="shared" si="44"/>
        <v>0</v>
      </c>
    </row>
    <row r="90" spans="1:27" s="76" customFormat="1" ht="12" x14ac:dyDescent="0.2">
      <c r="A90" s="230"/>
      <c r="B90" s="231" t="str">
        <f t="shared" si="34"/>
        <v/>
      </c>
      <c r="C90" s="231" t="str">
        <f t="shared" si="34"/>
        <v/>
      </c>
      <c r="D90" s="231" t="str">
        <f t="shared" si="34"/>
        <v/>
      </c>
      <c r="E90" s="231" t="str">
        <f t="shared" si="34"/>
        <v/>
      </c>
      <c r="F90" s="231" t="str">
        <f t="shared" si="35"/>
        <v/>
      </c>
      <c r="G90" s="232" t="str">
        <f t="shared" si="11"/>
        <v>nee</v>
      </c>
      <c r="H90" s="233">
        <f t="shared" si="38"/>
        <v>0</v>
      </c>
      <c r="I90" s="233">
        <f t="shared" si="45"/>
        <v>0</v>
      </c>
      <c r="J90" s="233">
        <f t="shared" si="39"/>
        <v>0</v>
      </c>
      <c r="K90" s="235" t="str">
        <f t="shared" si="46"/>
        <v/>
      </c>
      <c r="L90" s="129"/>
      <c r="M90" s="129"/>
      <c r="N90" s="129"/>
      <c r="O90" s="129"/>
      <c r="P90" s="129"/>
      <c r="Q90" s="129"/>
      <c r="R90" s="129"/>
      <c r="S90" s="129"/>
      <c r="T90" s="129"/>
      <c r="U90" s="76">
        <v>52</v>
      </c>
      <c r="W90" s="77">
        <f t="shared" si="40"/>
        <v>0</v>
      </c>
      <c r="X90" s="77">
        <f t="shared" si="41"/>
        <v>0</v>
      </c>
      <c r="Y90" s="77">
        <f t="shared" si="42"/>
        <v>0</v>
      </c>
      <c r="Z90" s="77">
        <f t="shared" si="43"/>
        <v>0</v>
      </c>
      <c r="AA90" s="77">
        <f t="shared" si="44"/>
        <v>0</v>
      </c>
    </row>
    <row r="91" spans="1:27" s="76" customFormat="1" ht="12" x14ac:dyDescent="0.2">
      <c r="A91" s="230"/>
      <c r="B91" s="231" t="str">
        <f t="shared" si="34"/>
        <v/>
      </c>
      <c r="C91" s="231" t="str">
        <f t="shared" si="34"/>
        <v/>
      </c>
      <c r="D91" s="231" t="str">
        <f t="shared" si="34"/>
        <v/>
      </c>
      <c r="E91" s="231" t="str">
        <f t="shared" si="34"/>
        <v/>
      </c>
      <c r="F91" s="231" t="str">
        <f t="shared" si="35"/>
        <v/>
      </c>
      <c r="G91" s="232" t="str">
        <f t="shared" si="11"/>
        <v>nee</v>
      </c>
      <c r="H91" s="233">
        <f t="shared" si="38"/>
        <v>0</v>
      </c>
      <c r="I91" s="233">
        <f t="shared" si="45"/>
        <v>0</v>
      </c>
      <c r="J91" s="233">
        <f t="shared" si="39"/>
        <v>0</v>
      </c>
      <c r="K91" s="235" t="str">
        <f t="shared" si="46"/>
        <v/>
      </c>
      <c r="L91" s="129"/>
      <c r="M91" s="129"/>
      <c r="N91" s="129"/>
      <c r="O91" s="129"/>
      <c r="P91" s="129"/>
      <c r="Q91" s="129"/>
      <c r="R91" s="129"/>
      <c r="S91" s="129"/>
      <c r="T91" s="129"/>
      <c r="U91" s="76">
        <v>53</v>
      </c>
      <c r="W91" s="77">
        <f t="shared" si="40"/>
        <v>0</v>
      </c>
      <c r="X91" s="77">
        <f t="shared" si="41"/>
        <v>0</v>
      </c>
      <c r="Y91" s="77">
        <f t="shared" si="42"/>
        <v>0</v>
      </c>
      <c r="Z91" s="77">
        <f t="shared" si="43"/>
        <v>0</v>
      </c>
      <c r="AA91" s="77">
        <f t="shared" si="44"/>
        <v>0</v>
      </c>
    </row>
    <row r="92" spans="1:27" s="76" customFormat="1" ht="12" x14ac:dyDescent="0.2">
      <c r="A92" s="230"/>
      <c r="B92" s="231" t="str">
        <f t="shared" si="34"/>
        <v/>
      </c>
      <c r="C92" s="231" t="str">
        <f t="shared" si="34"/>
        <v/>
      </c>
      <c r="D92" s="231" t="str">
        <f t="shared" si="34"/>
        <v/>
      </c>
      <c r="E92" s="231" t="str">
        <f t="shared" si="34"/>
        <v/>
      </c>
      <c r="F92" s="231" t="str">
        <f t="shared" si="35"/>
        <v/>
      </c>
      <c r="G92" s="232" t="str">
        <f t="shared" si="11"/>
        <v>nee</v>
      </c>
      <c r="H92" s="233">
        <f t="shared" si="38"/>
        <v>0</v>
      </c>
      <c r="I92" s="233">
        <f t="shared" si="45"/>
        <v>0</v>
      </c>
      <c r="J92" s="233">
        <f t="shared" si="39"/>
        <v>0</v>
      </c>
      <c r="K92" s="235" t="str">
        <f t="shared" si="46"/>
        <v/>
      </c>
      <c r="L92" s="129"/>
      <c r="M92" s="129"/>
      <c r="N92" s="129"/>
      <c r="O92" s="129"/>
      <c r="P92" s="129"/>
      <c r="Q92" s="129"/>
      <c r="R92" s="129"/>
      <c r="S92" s="129"/>
      <c r="T92" s="129"/>
      <c r="U92" s="76">
        <v>54</v>
      </c>
      <c r="W92" s="77">
        <f t="shared" si="40"/>
        <v>0</v>
      </c>
      <c r="X92" s="77">
        <f t="shared" si="41"/>
        <v>0</v>
      </c>
      <c r="Y92" s="77">
        <f t="shared" si="42"/>
        <v>0</v>
      </c>
      <c r="Z92" s="77">
        <f t="shared" si="43"/>
        <v>0</v>
      </c>
      <c r="AA92" s="77">
        <f t="shared" si="44"/>
        <v>0</v>
      </c>
    </row>
    <row r="93" spans="1:27" s="76" customFormat="1" ht="12" x14ac:dyDescent="0.2">
      <c r="A93" s="230"/>
      <c r="B93" s="231" t="str">
        <f t="shared" si="34"/>
        <v/>
      </c>
      <c r="C93" s="231" t="str">
        <f t="shared" si="34"/>
        <v/>
      </c>
      <c r="D93" s="231" t="str">
        <f t="shared" si="34"/>
        <v/>
      </c>
      <c r="E93" s="231" t="str">
        <f t="shared" si="34"/>
        <v/>
      </c>
      <c r="F93" s="231" t="str">
        <f t="shared" si="35"/>
        <v/>
      </c>
      <c r="G93" s="232" t="str">
        <f t="shared" si="11"/>
        <v>nee</v>
      </c>
      <c r="H93" s="233">
        <f t="shared" si="38"/>
        <v>0</v>
      </c>
      <c r="I93" s="233">
        <f t="shared" si="45"/>
        <v>0</v>
      </c>
      <c r="J93" s="233">
        <f t="shared" si="39"/>
        <v>0</v>
      </c>
      <c r="K93" s="235" t="str">
        <f t="shared" si="46"/>
        <v/>
      </c>
      <c r="L93" s="129"/>
      <c r="M93" s="129"/>
      <c r="N93" s="129"/>
      <c r="O93" s="129"/>
      <c r="P93" s="129"/>
      <c r="Q93" s="129"/>
      <c r="R93" s="129"/>
      <c r="S93" s="129"/>
      <c r="T93" s="129"/>
      <c r="U93" s="76">
        <v>55</v>
      </c>
      <c r="W93" s="77">
        <f t="shared" si="40"/>
        <v>0</v>
      </c>
      <c r="X93" s="77">
        <f t="shared" si="41"/>
        <v>0</v>
      </c>
      <c r="Y93" s="77">
        <f t="shared" si="42"/>
        <v>0</v>
      </c>
      <c r="Z93" s="77">
        <f t="shared" si="43"/>
        <v>0</v>
      </c>
      <c r="AA93" s="77">
        <f t="shared" si="44"/>
        <v>0</v>
      </c>
    </row>
    <row r="94" spans="1:27" s="76" customFormat="1" ht="12" x14ac:dyDescent="0.2">
      <c r="A94" s="230"/>
      <c r="B94" s="231" t="str">
        <f t="shared" si="34"/>
        <v/>
      </c>
      <c r="C94" s="231" t="str">
        <f t="shared" si="34"/>
        <v/>
      </c>
      <c r="D94" s="231" t="str">
        <f t="shared" si="34"/>
        <v/>
      </c>
      <c r="E94" s="231" t="str">
        <f t="shared" si="34"/>
        <v/>
      </c>
      <c r="F94" s="231" t="str">
        <f t="shared" si="35"/>
        <v/>
      </c>
      <c r="G94" s="232" t="str">
        <f t="shared" si="11"/>
        <v>nee</v>
      </c>
      <c r="H94" s="233">
        <f t="shared" si="38"/>
        <v>0</v>
      </c>
      <c r="I94" s="233">
        <f t="shared" si="45"/>
        <v>0</v>
      </c>
      <c r="J94" s="233">
        <f t="shared" si="39"/>
        <v>0</v>
      </c>
      <c r="K94" s="235" t="str">
        <f t="shared" si="46"/>
        <v/>
      </c>
      <c r="L94" s="129"/>
      <c r="M94" s="129"/>
      <c r="N94" s="129"/>
      <c r="O94" s="129"/>
      <c r="P94" s="129"/>
      <c r="Q94" s="129"/>
      <c r="R94" s="129"/>
      <c r="S94" s="129"/>
      <c r="T94" s="129"/>
      <c r="U94" s="76">
        <v>56</v>
      </c>
      <c r="W94" s="77">
        <f t="shared" si="40"/>
        <v>0</v>
      </c>
      <c r="X94" s="77">
        <f t="shared" si="41"/>
        <v>0</v>
      </c>
      <c r="Y94" s="77">
        <f t="shared" si="42"/>
        <v>0</v>
      </c>
      <c r="Z94" s="77">
        <f t="shared" si="43"/>
        <v>0</v>
      </c>
      <c r="AA94" s="77">
        <f t="shared" si="44"/>
        <v>0</v>
      </c>
    </row>
    <row r="95" spans="1:27" s="76" customFormat="1" ht="12" x14ac:dyDescent="0.2">
      <c r="A95" s="230"/>
      <c r="B95" s="231" t="str">
        <f t="shared" si="34"/>
        <v/>
      </c>
      <c r="C95" s="231" t="str">
        <f t="shared" si="34"/>
        <v/>
      </c>
      <c r="D95" s="231" t="str">
        <f t="shared" si="34"/>
        <v/>
      </c>
      <c r="E95" s="231" t="str">
        <f t="shared" si="34"/>
        <v/>
      </c>
      <c r="F95" s="231" t="str">
        <f t="shared" si="35"/>
        <v/>
      </c>
      <c r="G95" s="232" t="str">
        <f t="shared" si="11"/>
        <v>nee</v>
      </c>
      <c r="H95" s="233">
        <f t="shared" si="38"/>
        <v>0</v>
      </c>
      <c r="I95" s="233">
        <f t="shared" si="45"/>
        <v>0</v>
      </c>
      <c r="J95" s="233">
        <f t="shared" si="39"/>
        <v>0</v>
      </c>
      <c r="K95" s="235" t="str">
        <f t="shared" si="46"/>
        <v/>
      </c>
      <c r="L95" s="129"/>
      <c r="M95" s="129"/>
      <c r="N95" s="129"/>
      <c r="O95" s="129"/>
      <c r="P95" s="129"/>
      <c r="Q95" s="129"/>
      <c r="R95" s="129"/>
      <c r="S95" s="129"/>
      <c r="T95" s="129"/>
      <c r="U95" s="76">
        <v>57</v>
      </c>
      <c r="W95" s="77">
        <f t="shared" si="40"/>
        <v>0</v>
      </c>
      <c r="X95" s="77">
        <f t="shared" si="41"/>
        <v>0</v>
      </c>
      <c r="Y95" s="77">
        <f t="shared" si="42"/>
        <v>0</v>
      </c>
      <c r="Z95" s="77">
        <f t="shared" si="43"/>
        <v>0</v>
      </c>
      <c r="AA95" s="77">
        <f t="shared" si="44"/>
        <v>0</v>
      </c>
    </row>
    <row r="96" spans="1:27" s="76" customFormat="1" ht="12" x14ac:dyDescent="0.2">
      <c r="A96" s="230"/>
      <c r="B96" s="231" t="str">
        <f t="shared" si="34"/>
        <v/>
      </c>
      <c r="C96" s="231" t="str">
        <f t="shared" si="34"/>
        <v/>
      </c>
      <c r="D96" s="231" t="str">
        <f t="shared" si="34"/>
        <v/>
      </c>
      <c r="E96" s="231" t="str">
        <f t="shared" si="34"/>
        <v/>
      </c>
      <c r="F96" s="231" t="str">
        <f t="shared" si="35"/>
        <v/>
      </c>
      <c r="G96" s="232" t="str">
        <f t="shared" si="11"/>
        <v>nee</v>
      </c>
      <c r="H96" s="233">
        <f t="shared" si="38"/>
        <v>0</v>
      </c>
      <c r="I96" s="233">
        <f t="shared" si="45"/>
        <v>0</v>
      </c>
      <c r="J96" s="233">
        <f t="shared" si="39"/>
        <v>0</v>
      </c>
      <c r="K96" s="235" t="str">
        <f t="shared" si="46"/>
        <v/>
      </c>
      <c r="L96" s="129"/>
      <c r="M96" s="129"/>
      <c r="N96" s="129"/>
      <c r="O96" s="129"/>
      <c r="P96" s="129"/>
      <c r="Q96" s="129"/>
      <c r="R96" s="129"/>
      <c r="S96" s="129"/>
      <c r="T96" s="129"/>
      <c r="U96" s="76">
        <v>58</v>
      </c>
      <c r="W96" s="77">
        <f t="shared" si="40"/>
        <v>0</v>
      </c>
      <c r="X96" s="77">
        <f t="shared" si="41"/>
        <v>0</v>
      </c>
      <c r="Y96" s="77">
        <f t="shared" si="42"/>
        <v>0</v>
      </c>
      <c r="Z96" s="77">
        <f t="shared" si="43"/>
        <v>0</v>
      </c>
      <c r="AA96" s="77">
        <f t="shared" si="44"/>
        <v>0</v>
      </c>
    </row>
    <row r="97" spans="1:28" s="76" customFormat="1" ht="12" x14ac:dyDescent="0.2">
      <c r="A97" s="230"/>
      <c r="B97" s="231" t="str">
        <f t="shared" si="34"/>
        <v/>
      </c>
      <c r="C97" s="231" t="str">
        <f t="shared" si="34"/>
        <v/>
      </c>
      <c r="D97" s="231" t="str">
        <f t="shared" si="34"/>
        <v/>
      </c>
      <c r="E97" s="231" t="str">
        <f t="shared" si="34"/>
        <v/>
      </c>
      <c r="F97" s="231" t="str">
        <f t="shared" si="35"/>
        <v/>
      </c>
      <c r="G97" s="232" t="str">
        <f t="shared" si="11"/>
        <v>nee</v>
      </c>
      <c r="H97" s="233">
        <f t="shared" si="38"/>
        <v>0</v>
      </c>
      <c r="I97" s="233">
        <f t="shared" si="45"/>
        <v>0</v>
      </c>
      <c r="J97" s="233">
        <f t="shared" si="39"/>
        <v>0</v>
      </c>
      <c r="K97" s="235" t="str">
        <f t="shared" si="46"/>
        <v/>
      </c>
      <c r="L97" s="129"/>
      <c r="M97" s="129"/>
      <c r="N97" s="129"/>
      <c r="O97" s="129"/>
      <c r="P97" s="129"/>
      <c r="Q97" s="129"/>
      <c r="R97" s="129"/>
      <c r="S97" s="129"/>
      <c r="T97" s="129"/>
      <c r="U97" s="76">
        <v>59</v>
      </c>
      <c r="W97" s="77">
        <f t="shared" si="40"/>
        <v>0</v>
      </c>
      <c r="X97" s="77">
        <f t="shared" si="41"/>
        <v>0</v>
      </c>
      <c r="Y97" s="77">
        <f t="shared" si="42"/>
        <v>0</v>
      </c>
      <c r="Z97" s="77">
        <f t="shared" si="43"/>
        <v>0</v>
      </c>
      <c r="AA97" s="77">
        <f t="shared" si="44"/>
        <v>0</v>
      </c>
    </row>
    <row r="98" spans="1:28" s="76" customFormat="1" ht="12" x14ac:dyDescent="0.2">
      <c r="A98" s="230"/>
      <c r="B98" s="231" t="str">
        <f t="shared" si="34"/>
        <v/>
      </c>
      <c r="C98" s="231" t="str">
        <f t="shared" si="34"/>
        <v/>
      </c>
      <c r="D98" s="231" t="str">
        <f t="shared" si="34"/>
        <v/>
      </c>
      <c r="E98" s="231" t="str">
        <f t="shared" si="34"/>
        <v/>
      </c>
      <c r="F98" s="231" t="str">
        <f t="shared" si="35"/>
        <v/>
      </c>
      <c r="G98" s="232" t="str">
        <f t="shared" si="11"/>
        <v>nee</v>
      </c>
      <c r="H98" s="233">
        <f t="shared" si="38"/>
        <v>0</v>
      </c>
      <c r="I98" s="233">
        <f t="shared" si="45"/>
        <v>0</v>
      </c>
      <c r="J98" s="233">
        <f t="shared" si="39"/>
        <v>0</v>
      </c>
      <c r="K98" s="235" t="str">
        <f t="shared" si="46"/>
        <v/>
      </c>
      <c r="L98" s="129"/>
      <c r="M98" s="129"/>
      <c r="N98" s="129"/>
      <c r="O98" s="129"/>
      <c r="P98" s="129"/>
      <c r="Q98" s="129"/>
      <c r="R98" s="129"/>
      <c r="S98" s="129"/>
      <c r="T98" s="129"/>
      <c r="U98" s="76">
        <v>60</v>
      </c>
      <c r="W98" s="77">
        <f t="shared" si="40"/>
        <v>0</v>
      </c>
      <c r="X98" s="77">
        <f t="shared" si="41"/>
        <v>0</v>
      </c>
      <c r="Y98" s="77">
        <f t="shared" si="42"/>
        <v>0</v>
      </c>
      <c r="Z98" s="77">
        <f t="shared" si="43"/>
        <v>0</v>
      </c>
      <c r="AA98" s="77">
        <f t="shared" si="44"/>
        <v>0</v>
      </c>
    </row>
    <row r="99" spans="1:28" s="76" customFormat="1" ht="12" x14ac:dyDescent="0.2">
      <c r="A99" s="230"/>
      <c r="B99" s="231" t="str">
        <f t="shared" si="34"/>
        <v/>
      </c>
      <c r="C99" s="231" t="str">
        <f t="shared" si="34"/>
        <v/>
      </c>
      <c r="D99" s="231" t="str">
        <f t="shared" si="34"/>
        <v/>
      </c>
      <c r="E99" s="231" t="str">
        <f t="shared" si="34"/>
        <v/>
      </c>
      <c r="F99" s="231" t="str">
        <f t="shared" si="35"/>
        <v/>
      </c>
      <c r="G99" s="232" t="str">
        <f t="shared" si="11"/>
        <v>nee</v>
      </c>
      <c r="H99" s="233">
        <f t="shared" si="38"/>
        <v>0</v>
      </c>
      <c r="I99" s="233">
        <f t="shared" si="45"/>
        <v>0</v>
      </c>
      <c r="J99" s="233">
        <f t="shared" si="39"/>
        <v>0</v>
      </c>
      <c r="K99" s="235" t="str">
        <f t="shared" si="46"/>
        <v/>
      </c>
      <c r="L99" s="129"/>
      <c r="M99" s="129"/>
      <c r="N99" s="129"/>
      <c r="O99" s="129"/>
      <c r="P99" s="129"/>
      <c r="Q99" s="129"/>
      <c r="R99" s="129"/>
      <c r="S99" s="129"/>
      <c r="T99" s="129"/>
      <c r="U99" s="76">
        <v>61</v>
      </c>
      <c r="W99" s="77">
        <f t="shared" si="40"/>
        <v>0</v>
      </c>
      <c r="X99" s="77">
        <f t="shared" si="41"/>
        <v>0</v>
      </c>
      <c r="Y99" s="77">
        <f t="shared" si="42"/>
        <v>0</v>
      </c>
      <c r="Z99" s="77">
        <f t="shared" si="43"/>
        <v>0</v>
      </c>
      <c r="AA99" s="77">
        <f t="shared" si="44"/>
        <v>0</v>
      </c>
    </row>
    <row r="100" spans="1:28" s="76" customFormat="1" ht="12" x14ac:dyDescent="0.2">
      <c r="A100" s="230"/>
      <c r="B100" s="231" t="str">
        <f t="shared" si="34"/>
        <v/>
      </c>
      <c r="C100" s="231" t="str">
        <f t="shared" si="34"/>
        <v/>
      </c>
      <c r="D100" s="231" t="str">
        <f t="shared" si="34"/>
        <v/>
      </c>
      <c r="E100" s="231" t="str">
        <f t="shared" si="34"/>
        <v/>
      </c>
      <c r="F100" s="231" t="str">
        <f t="shared" si="35"/>
        <v/>
      </c>
      <c r="G100" s="232" t="str">
        <f t="shared" si="11"/>
        <v>nee</v>
      </c>
      <c r="H100" s="233">
        <f t="shared" si="38"/>
        <v>0</v>
      </c>
      <c r="I100" s="233">
        <f t="shared" si="45"/>
        <v>0</v>
      </c>
      <c r="J100" s="233">
        <f t="shared" si="39"/>
        <v>0</v>
      </c>
      <c r="K100" s="235" t="str">
        <f t="shared" si="46"/>
        <v/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76">
        <v>62</v>
      </c>
      <c r="W100" s="77">
        <f t="shared" si="40"/>
        <v>0</v>
      </c>
      <c r="X100" s="77">
        <f t="shared" si="41"/>
        <v>0</v>
      </c>
      <c r="Y100" s="77">
        <f t="shared" si="42"/>
        <v>0</v>
      </c>
      <c r="Z100" s="77">
        <f t="shared" si="43"/>
        <v>0</v>
      </c>
      <c r="AA100" s="77">
        <f t="shared" si="44"/>
        <v>0</v>
      </c>
    </row>
    <row r="101" spans="1:28" s="76" customFormat="1" ht="12" x14ac:dyDescent="0.2">
      <c r="A101" s="230"/>
      <c r="B101" s="231" t="str">
        <f t="shared" si="34"/>
        <v/>
      </c>
      <c r="C101" s="231" t="str">
        <f t="shared" si="34"/>
        <v/>
      </c>
      <c r="D101" s="231" t="str">
        <f t="shared" si="34"/>
        <v/>
      </c>
      <c r="E101" s="231" t="str">
        <f t="shared" si="34"/>
        <v/>
      </c>
      <c r="F101" s="231" t="str">
        <f t="shared" si="35"/>
        <v/>
      </c>
      <c r="G101" s="232" t="str">
        <f t="shared" si="11"/>
        <v>nee</v>
      </c>
      <c r="H101" s="233">
        <f t="shared" si="38"/>
        <v>0</v>
      </c>
      <c r="I101" s="233">
        <f t="shared" si="45"/>
        <v>0</v>
      </c>
      <c r="J101" s="233">
        <f t="shared" si="39"/>
        <v>0</v>
      </c>
      <c r="K101" s="235" t="str">
        <f t="shared" si="46"/>
        <v/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76">
        <v>63</v>
      </c>
      <c r="W101" s="77">
        <f t="shared" si="40"/>
        <v>0</v>
      </c>
      <c r="X101" s="77">
        <f t="shared" si="41"/>
        <v>0</v>
      </c>
      <c r="Y101" s="77">
        <f t="shared" si="42"/>
        <v>0</v>
      </c>
      <c r="Z101" s="77">
        <f t="shared" si="43"/>
        <v>0</v>
      </c>
      <c r="AA101" s="77">
        <f t="shared" si="44"/>
        <v>0</v>
      </c>
    </row>
    <row r="102" spans="1:28" s="76" customFormat="1" ht="12" x14ac:dyDescent="0.2">
      <c r="A102" s="230"/>
      <c r="B102" s="231" t="str">
        <f t="shared" si="34"/>
        <v/>
      </c>
      <c r="C102" s="231" t="str">
        <f t="shared" si="34"/>
        <v/>
      </c>
      <c r="D102" s="231" t="str">
        <f t="shared" si="34"/>
        <v/>
      </c>
      <c r="E102" s="231" t="str">
        <f t="shared" si="34"/>
        <v/>
      </c>
      <c r="F102" s="231" t="str">
        <f t="shared" si="35"/>
        <v/>
      </c>
      <c r="G102" s="232" t="str">
        <f t="shared" si="11"/>
        <v>nee</v>
      </c>
      <c r="H102" s="233">
        <f t="shared" ref="H102:H133" si="47">SUM(W102:AA102)</f>
        <v>0</v>
      </c>
      <c r="I102" s="233">
        <f t="shared" si="45"/>
        <v>0</v>
      </c>
      <c r="J102" s="233">
        <f>$H$30-I102</f>
        <v>0</v>
      </c>
      <c r="K102" s="235" t="str">
        <f t="shared" si="46"/>
        <v/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76">
        <v>64</v>
      </c>
      <c r="W102" s="77">
        <f t="shared" ref="W102:W133" si="48">IF(B102&lt;&gt;"",B$33,0)</f>
        <v>0</v>
      </c>
      <c r="X102" s="77">
        <f t="shared" ref="X102:X133" si="49">IF(C102&lt;&gt;"",C$33,0)</f>
        <v>0</v>
      </c>
      <c r="Y102" s="77">
        <f t="shared" ref="Y102:Y133" si="50">IF(D102&lt;&gt;"",D$33,0)</f>
        <v>0</v>
      </c>
      <c r="Z102" s="77">
        <f t="shared" ref="Z102:Z133" si="51">IF(E102&lt;&gt;"",E$33,0)</f>
        <v>0</v>
      </c>
      <c r="AA102" s="77">
        <f t="shared" ref="AA102:AA133" si="52">IF(F102&lt;&gt;"",F$33,0)</f>
        <v>0</v>
      </c>
    </row>
    <row r="103" spans="1:28" s="76" customFormat="1" ht="12" x14ac:dyDescent="0.2">
      <c r="A103" s="230"/>
      <c r="B103" s="231" t="str">
        <f t="shared" si="34"/>
        <v/>
      </c>
      <c r="C103" s="231" t="str">
        <f t="shared" si="34"/>
        <v/>
      </c>
      <c r="D103" s="231" t="str">
        <f t="shared" si="34"/>
        <v/>
      </c>
      <c r="E103" s="231" t="str">
        <f t="shared" si="34"/>
        <v/>
      </c>
      <c r="F103" s="231" t="str">
        <f t="shared" si="35"/>
        <v/>
      </c>
      <c r="G103" s="232" t="str">
        <f t="shared" si="11"/>
        <v>nee</v>
      </c>
      <c r="H103" s="233">
        <f t="shared" si="47"/>
        <v>0</v>
      </c>
      <c r="I103" s="233">
        <f>I102+H103</f>
        <v>0</v>
      </c>
      <c r="J103" s="233">
        <f>$H$30-I103</f>
        <v>0</v>
      </c>
      <c r="K103" s="235" t="str">
        <f t="shared" si="46"/>
        <v/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76">
        <v>65</v>
      </c>
      <c r="W103" s="77">
        <f t="shared" si="48"/>
        <v>0</v>
      </c>
      <c r="X103" s="77">
        <f t="shared" si="49"/>
        <v>0</v>
      </c>
      <c r="Y103" s="77">
        <f t="shared" si="50"/>
        <v>0</v>
      </c>
      <c r="Z103" s="77">
        <f t="shared" si="51"/>
        <v>0</v>
      </c>
      <c r="AA103" s="77">
        <f t="shared" si="52"/>
        <v>0</v>
      </c>
    </row>
    <row r="104" spans="1:28" s="76" customFormat="1" ht="12" x14ac:dyDescent="0.2">
      <c r="A104" s="230"/>
      <c r="B104" s="231" t="str">
        <f t="shared" si="34"/>
        <v/>
      </c>
      <c r="C104" s="231" t="str">
        <f t="shared" si="34"/>
        <v/>
      </c>
      <c r="D104" s="231" t="str">
        <f t="shared" si="34"/>
        <v/>
      </c>
      <c r="E104" s="231" t="str">
        <f t="shared" si="34"/>
        <v/>
      </c>
      <c r="F104" s="231" t="str">
        <f t="shared" si="35"/>
        <v/>
      </c>
      <c r="G104" s="232" t="str">
        <f t="shared" ref="G104:G141" si="53">IF(G103="nee","nee",IF(G103="ja","n.v.t.",IF(G103="n.v.t.","n.v.t.","")))</f>
        <v>nee</v>
      </c>
      <c r="H104" s="233">
        <f t="shared" si="47"/>
        <v>0</v>
      </c>
      <c r="I104" s="233">
        <f t="shared" ref="I104:I112" si="54">I103+H104</f>
        <v>0</v>
      </c>
      <c r="J104" s="233">
        <f t="shared" ref="J104:J141" si="55">$H$30-I104</f>
        <v>0</v>
      </c>
      <c r="K104" s="235" t="str">
        <f t="shared" ref="K104:K141" si="56">IF(J104&lt;0,"U neemt te veel uren op","")</f>
        <v/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76">
        <v>66</v>
      </c>
      <c r="W104" s="77">
        <f t="shared" si="48"/>
        <v>0</v>
      </c>
      <c r="X104" s="77">
        <f t="shared" si="49"/>
        <v>0</v>
      </c>
      <c r="Y104" s="77">
        <f t="shared" si="50"/>
        <v>0</v>
      </c>
      <c r="Z104" s="77">
        <f t="shared" si="51"/>
        <v>0</v>
      </c>
      <c r="AA104" s="77">
        <f t="shared" si="52"/>
        <v>0</v>
      </c>
    </row>
    <row r="105" spans="1:28" s="76" customFormat="1" ht="12" x14ac:dyDescent="0.2">
      <c r="A105" s="230"/>
      <c r="B105" s="231" t="str">
        <f t="shared" si="34"/>
        <v/>
      </c>
      <c r="C105" s="231" t="str">
        <f t="shared" si="34"/>
        <v/>
      </c>
      <c r="D105" s="231" t="str">
        <f t="shared" si="34"/>
        <v/>
      </c>
      <c r="E105" s="231" t="str">
        <f t="shared" si="34"/>
        <v/>
      </c>
      <c r="F105" s="231" t="str">
        <f t="shared" si="35"/>
        <v/>
      </c>
      <c r="G105" s="232" t="str">
        <f t="shared" si="53"/>
        <v>nee</v>
      </c>
      <c r="H105" s="233">
        <f t="shared" si="47"/>
        <v>0</v>
      </c>
      <c r="I105" s="233">
        <f t="shared" si="54"/>
        <v>0</v>
      </c>
      <c r="J105" s="233">
        <f t="shared" si="55"/>
        <v>0</v>
      </c>
      <c r="K105" s="235" t="str">
        <f t="shared" si="56"/>
        <v/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76">
        <v>67</v>
      </c>
      <c r="W105" s="77">
        <f t="shared" si="48"/>
        <v>0</v>
      </c>
      <c r="X105" s="77">
        <f t="shared" si="49"/>
        <v>0</v>
      </c>
      <c r="Y105" s="77">
        <f t="shared" si="50"/>
        <v>0</v>
      </c>
      <c r="Z105" s="77">
        <f t="shared" si="51"/>
        <v>0</v>
      </c>
      <c r="AA105" s="77">
        <f t="shared" si="52"/>
        <v>0</v>
      </c>
    </row>
    <row r="106" spans="1:28" s="76" customFormat="1" ht="12" x14ac:dyDescent="0.2">
      <c r="A106" s="230"/>
      <c r="B106" s="231" t="str">
        <f t="shared" si="34"/>
        <v/>
      </c>
      <c r="C106" s="231" t="str">
        <f t="shared" si="34"/>
        <v/>
      </c>
      <c r="D106" s="231" t="str">
        <f t="shared" si="34"/>
        <v/>
      </c>
      <c r="E106" s="231" t="str">
        <f t="shared" si="34"/>
        <v/>
      </c>
      <c r="F106" s="231" t="str">
        <f t="shared" si="35"/>
        <v/>
      </c>
      <c r="G106" s="232" t="str">
        <f t="shared" si="53"/>
        <v>nee</v>
      </c>
      <c r="H106" s="233">
        <f t="shared" si="47"/>
        <v>0</v>
      </c>
      <c r="I106" s="233">
        <f t="shared" si="54"/>
        <v>0</v>
      </c>
      <c r="J106" s="233">
        <f t="shared" si="55"/>
        <v>0</v>
      </c>
      <c r="K106" s="235" t="str">
        <f t="shared" si="56"/>
        <v/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76">
        <v>68</v>
      </c>
      <c r="W106" s="77">
        <f t="shared" si="48"/>
        <v>0</v>
      </c>
      <c r="X106" s="77">
        <f t="shared" si="49"/>
        <v>0</v>
      </c>
      <c r="Y106" s="77">
        <f t="shared" si="50"/>
        <v>0</v>
      </c>
      <c r="Z106" s="77">
        <f t="shared" si="51"/>
        <v>0</v>
      </c>
      <c r="AA106" s="77">
        <f t="shared" si="52"/>
        <v>0</v>
      </c>
    </row>
    <row r="107" spans="1:28" s="76" customFormat="1" ht="12" x14ac:dyDescent="0.2">
      <c r="A107" s="230"/>
      <c r="B107" s="231" t="str">
        <f t="shared" si="34"/>
        <v/>
      </c>
      <c r="C107" s="231" t="str">
        <f t="shared" si="34"/>
        <v/>
      </c>
      <c r="D107" s="231" t="str">
        <f t="shared" si="34"/>
        <v/>
      </c>
      <c r="E107" s="231" t="str">
        <f t="shared" si="34"/>
        <v/>
      </c>
      <c r="F107" s="231" t="str">
        <f t="shared" si="35"/>
        <v/>
      </c>
      <c r="G107" s="232" t="str">
        <f t="shared" si="53"/>
        <v>nee</v>
      </c>
      <c r="H107" s="233">
        <f t="shared" si="47"/>
        <v>0</v>
      </c>
      <c r="I107" s="233">
        <f t="shared" si="54"/>
        <v>0</v>
      </c>
      <c r="J107" s="233">
        <f t="shared" si="55"/>
        <v>0</v>
      </c>
      <c r="K107" s="235" t="str">
        <f t="shared" si="56"/>
        <v/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76">
        <v>69</v>
      </c>
      <c r="W107" s="77">
        <f t="shared" si="48"/>
        <v>0</v>
      </c>
      <c r="X107" s="77">
        <f t="shared" si="49"/>
        <v>0</v>
      </c>
      <c r="Y107" s="77">
        <f t="shared" si="50"/>
        <v>0</v>
      </c>
      <c r="Z107" s="77">
        <f t="shared" si="51"/>
        <v>0</v>
      </c>
      <c r="AA107" s="77">
        <f t="shared" si="52"/>
        <v>0</v>
      </c>
    </row>
    <row r="108" spans="1:28" s="76" customFormat="1" ht="12" x14ac:dyDescent="0.2">
      <c r="A108" s="230"/>
      <c r="B108" s="231" t="str">
        <f t="shared" si="34"/>
        <v/>
      </c>
      <c r="C108" s="231" t="str">
        <f t="shared" si="34"/>
        <v/>
      </c>
      <c r="D108" s="231" t="str">
        <f t="shared" si="34"/>
        <v/>
      </c>
      <c r="E108" s="231" t="str">
        <f t="shared" si="34"/>
        <v/>
      </c>
      <c r="F108" s="231" t="str">
        <f t="shared" si="35"/>
        <v/>
      </c>
      <c r="G108" s="232" t="str">
        <f t="shared" si="53"/>
        <v>nee</v>
      </c>
      <c r="H108" s="233">
        <f t="shared" si="47"/>
        <v>0</v>
      </c>
      <c r="I108" s="233">
        <f t="shared" si="54"/>
        <v>0</v>
      </c>
      <c r="J108" s="233">
        <f t="shared" si="55"/>
        <v>0</v>
      </c>
      <c r="K108" s="235" t="str">
        <f t="shared" si="56"/>
        <v/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76">
        <v>70</v>
      </c>
      <c r="W108" s="77">
        <f t="shared" si="48"/>
        <v>0</v>
      </c>
      <c r="X108" s="77">
        <f t="shared" si="49"/>
        <v>0</v>
      </c>
      <c r="Y108" s="77">
        <f t="shared" si="50"/>
        <v>0</v>
      </c>
      <c r="Z108" s="77">
        <f t="shared" si="51"/>
        <v>0</v>
      </c>
      <c r="AA108" s="77">
        <f t="shared" si="52"/>
        <v>0</v>
      </c>
    </row>
    <row r="109" spans="1:28" s="76" customFormat="1" ht="12" x14ac:dyDescent="0.2">
      <c r="A109" s="230"/>
      <c r="B109" s="231" t="str">
        <f t="shared" si="34"/>
        <v/>
      </c>
      <c r="C109" s="231" t="str">
        <f t="shared" si="34"/>
        <v/>
      </c>
      <c r="D109" s="231" t="str">
        <f t="shared" si="34"/>
        <v/>
      </c>
      <c r="E109" s="231" t="str">
        <f t="shared" si="34"/>
        <v/>
      </c>
      <c r="F109" s="231" t="str">
        <f t="shared" si="35"/>
        <v/>
      </c>
      <c r="G109" s="232" t="str">
        <f t="shared" si="53"/>
        <v>nee</v>
      </c>
      <c r="H109" s="233">
        <f t="shared" si="47"/>
        <v>0</v>
      </c>
      <c r="I109" s="233">
        <f t="shared" si="54"/>
        <v>0</v>
      </c>
      <c r="J109" s="233">
        <f t="shared" si="55"/>
        <v>0</v>
      </c>
      <c r="K109" s="235" t="str">
        <f t="shared" si="56"/>
        <v/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76">
        <v>71</v>
      </c>
      <c r="W109" s="77">
        <f t="shared" si="48"/>
        <v>0</v>
      </c>
      <c r="X109" s="77">
        <f t="shared" si="49"/>
        <v>0</v>
      </c>
      <c r="Y109" s="77">
        <f t="shared" si="50"/>
        <v>0</v>
      </c>
      <c r="Z109" s="77">
        <f t="shared" si="51"/>
        <v>0</v>
      </c>
      <c r="AA109" s="77">
        <f t="shared" si="52"/>
        <v>0</v>
      </c>
      <c r="AB109" s="78" t="s">
        <v>54</v>
      </c>
    </row>
    <row r="110" spans="1:28" s="76" customFormat="1" ht="12" x14ac:dyDescent="0.2">
      <c r="A110" s="230"/>
      <c r="B110" s="231" t="str">
        <f t="shared" si="34"/>
        <v/>
      </c>
      <c r="C110" s="231" t="str">
        <f t="shared" si="34"/>
        <v/>
      </c>
      <c r="D110" s="231" t="str">
        <f t="shared" si="34"/>
        <v/>
      </c>
      <c r="E110" s="231" t="str">
        <f t="shared" si="34"/>
        <v/>
      </c>
      <c r="F110" s="231" t="str">
        <f t="shared" si="35"/>
        <v/>
      </c>
      <c r="G110" s="232" t="str">
        <f t="shared" si="53"/>
        <v>nee</v>
      </c>
      <c r="H110" s="233">
        <f t="shared" si="47"/>
        <v>0</v>
      </c>
      <c r="I110" s="233">
        <f t="shared" si="54"/>
        <v>0</v>
      </c>
      <c r="J110" s="233">
        <f t="shared" si="55"/>
        <v>0</v>
      </c>
      <c r="K110" s="235" t="str">
        <f t="shared" si="56"/>
        <v/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76">
        <v>72</v>
      </c>
      <c r="W110" s="77">
        <f t="shared" si="48"/>
        <v>0</v>
      </c>
      <c r="X110" s="77">
        <f t="shared" si="49"/>
        <v>0</v>
      </c>
      <c r="Y110" s="77">
        <f t="shared" si="50"/>
        <v>0</v>
      </c>
      <c r="Z110" s="77">
        <f t="shared" si="51"/>
        <v>0</v>
      </c>
      <c r="AA110" s="77">
        <f t="shared" si="52"/>
        <v>0</v>
      </c>
      <c r="AB110" s="79"/>
    </row>
    <row r="111" spans="1:28" s="76" customFormat="1" ht="12" x14ac:dyDescent="0.2">
      <c r="A111" s="230"/>
      <c r="B111" s="231" t="str">
        <f t="shared" si="34"/>
        <v/>
      </c>
      <c r="C111" s="231" t="str">
        <f t="shared" si="34"/>
        <v/>
      </c>
      <c r="D111" s="231" t="str">
        <f t="shared" si="34"/>
        <v/>
      </c>
      <c r="E111" s="231" t="str">
        <f t="shared" si="34"/>
        <v/>
      </c>
      <c r="F111" s="231" t="str">
        <f t="shared" si="35"/>
        <v/>
      </c>
      <c r="G111" s="232" t="str">
        <f t="shared" si="53"/>
        <v>nee</v>
      </c>
      <c r="H111" s="233">
        <f t="shared" si="47"/>
        <v>0</v>
      </c>
      <c r="I111" s="233">
        <f t="shared" si="54"/>
        <v>0</v>
      </c>
      <c r="J111" s="233">
        <f t="shared" si="55"/>
        <v>0</v>
      </c>
      <c r="K111" s="235" t="str">
        <f t="shared" si="56"/>
        <v/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76">
        <v>73</v>
      </c>
      <c r="W111" s="77">
        <f t="shared" si="48"/>
        <v>0</v>
      </c>
      <c r="X111" s="77">
        <f t="shared" si="49"/>
        <v>0</v>
      </c>
      <c r="Y111" s="77">
        <f t="shared" si="50"/>
        <v>0</v>
      </c>
      <c r="Z111" s="77">
        <f t="shared" si="51"/>
        <v>0</v>
      </c>
      <c r="AA111" s="77">
        <f t="shared" si="52"/>
        <v>0</v>
      </c>
      <c r="AB111" s="80">
        <f>AA110+AA111</f>
        <v>0</v>
      </c>
    </row>
    <row r="112" spans="1:28" s="76" customFormat="1" ht="12" x14ac:dyDescent="0.2">
      <c r="A112" s="230"/>
      <c r="B112" s="231" t="str">
        <f t="shared" si="34"/>
        <v/>
      </c>
      <c r="C112" s="231" t="str">
        <f t="shared" si="34"/>
        <v/>
      </c>
      <c r="D112" s="231" t="str">
        <f t="shared" si="34"/>
        <v/>
      </c>
      <c r="E112" s="231" t="str">
        <f t="shared" si="34"/>
        <v/>
      </c>
      <c r="F112" s="231" t="str">
        <f t="shared" si="35"/>
        <v/>
      </c>
      <c r="G112" s="232" t="str">
        <f t="shared" si="53"/>
        <v>nee</v>
      </c>
      <c r="H112" s="233">
        <f t="shared" si="47"/>
        <v>0</v>
      </c>
      <c r="I112" s="233">
        <f t="shared" si="54"/>
        <v>0</v>
      </c>
      <c r="J112" s="233">
        <f t="shared" si="55"/>
        <v>0</v>
      </c>
      <c r="K112" s="235" t="str">
        <f t="shared" si="56"/>
        <v/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76">
        <v>74</v>
      </c>
      <c r="W112" s="77">
        <f t="shared" si="48"/>
        <v>0</v>
      </c>
      <c r="X112" s="77">
        <f t="shared" si="49"/>
        <v>0</v>
      </c>
      <c r="Y112" s="77">
        <f t="shared" si="50"/>
        <v>0</v>
      </c>
      <c r="Z112" s="77">
        <f t="shared" si="51"/>
        <v>0</v>
      </c>
      <c r="AA112" s="77">
        <f t="shared" si="52"/>
        <v>0</v>
      </c>
    </row>
    <row r="113" spans="1:29" s="76" customFormat="1" ht="12" x14ac:dyDescent="0.2">
      <c r="A113" s="230"/>
      <c r="B113" s="231" t="str">
        <f t="shared" si="34"/>
        <v/>
      </c>
      <c r="C113" s="231" t="str">
        <f t="shared" si="34"/>
        <v/>
      </c>
      <c r="D113" s="231" t="str">
        <f t="shared" si="34"/>
        <v/>
      </c>
      <c r="E113" s="231" t="str">
        <f t="shared" si="34"/>
        <v/>
      </c>
      <c r="F113" s="231" t="str">
        <f t="shared" si="35"/>
        <v/>
      </c>
      <c r="G113" s="232" t="str">
        <f t="shared" si="53"/>
        <v>nee</v>
      </c>
      <c r="H113" s="233">
        <f t="shared" si="47"/>
        <v>0</v>
      </c>
      <c r="I113" s="233">
        <f t="shared" ref="I113:I128" si="57">I112+H113</f>
        <v>0</v>
      </c>
      <c r="J113" s="233">
        <f t="shared" si="55"/>
        <v>0</v>
      </c>
      <c r="K113" s="235" t="str">
        <f t="shared" si="56"/>
        <v/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76">
        <v>75</v>
      </c>
      <c r="W113" s="77">
        <f t="shared" si="48"/>
        <v>0</v>
      </c>
      <c r="X113" s="77">
        <f t="shared" si="49"/>
        <v>0</v>
      </c>
      <c r="Y113" s="77">
        <f t="shared" si="50"/>
        <v>0</v>
      </c>
      <c r="Z113" s="77">
        <f t="shared" si="51"/>
        <v>0</v>
      </c>
      <c r="AA113" s="77">
        <f t="shared" si="52"/>
        <v>0</v>
      </c>
    </row>
    <row r="114" spans="1:29" s="76" customFormat="1" ht="12" x14ac:dyDescent="0.2">
      <c r="A114" s="230"/>
      <c r="B114" s="231" t="str">
        <f t="shared" si="34"/>
        <v/>
      </c>
      <c r="C114" s="231" t="str">
        <f t="shared" si="34"/>
        <v/>
      </c>
      <c r="D114" s="231" t="str">
        <f t="shared" si="34"/>
        <v/>
      </c>
      <c r="E114" s="231" t="str">
        <f t="shared" si="34"/>
        <v/>
      </c>
      <c r="F114" s="231" t="str">
        <f t="shared" si="35"/>
        <v/>
      </c>
      <c r="G114" s="232" t="str">
        <f t="shared" si="53"/>
        <v>nee</v>
      </c>
      <c r="H114" s="233">
        <f t="shared" si="47"/>
        <v>0</v>
      </c>
      <c r="I114" s="233">
        <f t="shared" si="57"/>
        <v>0</v>
      </c>
      <c r="J114" s="233">
        <f t="shared" si="55"/>
        <v>0</v>
      </c>
      <c r="K114" s="235" t="str">
        <f t="shared" si="56"/>
        <v/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76">
        <v>76</v>
      </c>
      <c r="W114" s="77">
        <f t="shared" si="48"/>
        <v>0</v>
      </c>
      <c r="X114" s="77">
        <f t="shared" si="49"/>
        <v>0</v>
      </c>
      <c r="Y114" s="77">
        <f t="shared" si="50"/>
        <v>0</v>
      </c>
      <c r="Z114" s="77">
        <f t="shared" si="51"/>
        <v>0</v>
      </c>
      <c r="AA114" s="77">
        <f t="shared" si="52"/>
        <v>0</v>
      </c>
    </row>
    <row r="115" spans="1:29" s="76" customFormat="1" ht="12" x14ac:dyDescent="0.2">
      <c r="A115" s="230"/>
      <c r="B115" s="231" t="str">
        <f t="shared" si="34"/>
        <v/>
      </c>
      <c r="C115" s="231" t="str">
        <f t="shared" si="34"/>
        <v/>
      </c>
      <c r="D115" s="231" t="str">
        <f t="shared" si="34"/>
        <v/>
      </c>
      <c r="E115" s="231" t="str">
        <f t="shared" si="34"/>
        <v/>
      </c>
      <c r="F115" s="231" t="str">
        <f t="shared" si="35"/>
        <v/>
      </c>
      <c r="G115" s="232" t="str">
        <f t="shared" si="53"/>
        <v>nee</v>
      </c>
      <c r="H115" s="233">
        <f t="shared" si="47"/>
        <v>0</v>
      </c>
      <c r="I115" s="233">
        <f t="shared" si="57"/>
        <v>0</v>
      </c>
      <c r="J115" s="233">
        <f t="shared" si="55"/>
        <v>0</v>
      </c>
      <c r="K115" s="235" t="str">
        <f t="shared" si="56"/>
        <v/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76">
        <v>77</v>
      </c>
      <c r="W115" s="77">
        <f t="shared" si="48"/>
        <v>0</v>
      </c>
      <c r="X115" s="77">
        <f t="shared" si="49"/>
        <v>0</v>
      </c>
      <c r="Y115" s="77">
        <f t="shared" si="50"/>
        <v>0</v>
      </c>
      <c r="Z115" s="77">
        <f t="shared" si="51"/>
        <v>0</v>
      </c>
      <c r="AA115" s="77">
        <f t="shared" si="52"/>
        <v>0</v>
      </c>
    </row>
    <row r="116" spans="1:29" s="76" customFormat="1" ht="12" x14ac:dyDescent="0.2">
      <c r="A116" s="230"/>
      <c r="B116" s="231" t="str">
        <f t="shared" si="34"/>
        <v/>
      </c>
      <c r="C116" s="231" t="str">
        <f t="shared" si="34"/>
        <v/>
      </c>
      <c r="D116" s="231" t="str">
        <f t="shared" si="34"/>
        <v/>
      </c>
      <c r="E116" s="231" t="str">
        <f t="shared" si="34"/>
        <v/>
      </c>
      <c r="F116" s="231" t="str">
        <f t="shared" si="35"/>
        <v/>
      </c>
      <c r="G116" s="232" t="str">
        <f t="shared" si="53"/>
        <v>nee</v>
      </c>
      <c r="H116" s="233">
        <f t="shared" si="47"/>
        <v>0</v>
      </c>
      <c r="I116" s="233">
        <f t="shared" si="57"/>
        <v>0</v>
      </c>
      <c r="J116" s="233">
        <f t="shared" si="55"/>
        <v>0</v>
      </c>
      <c r="K116" s="235" t="str">
        <f t="shared" si="56"/>
        <v/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76">
        <v>78</v>
      </c>
      <c r="W116" s="77">
        <f t="shared" si="48"/>
        <v>0</v>
      </c>
      <c r="X116" s="77">
        <f t="shared" si="49"/>
        <v>0</v>
      </c>
      <c r="Y116" s="77">
        <f t="shared" si="50"/>
        <v>0</v>
      </c>
      <c r="Z116" s="77">
        <f t="shared" si="51"/>
        <v>0</v>
      </c>
      <c r="AA116" s="77">
        <f t="shared" si="52"/>
        <v>0</v>
      </c>
    </row>
    <row r="117" spans="1:29" s="76" customFormat="1" ht="12" x14ac:dyDescent="0.2">
      <c r="A117" s="230"/>
      <c r="B117" s="231" t="str">
        <f t="shared" si="34"/>
        <v/>
      </c>
      <c r="C117" s="231" t="str">
        <f t="shared" si="34"/>
        <v/>
      </c>
      <c r="D117" s="231" t="str">
        <f t="shared" si="34"/>
        <v/>
      </c>
      <c r="E117" s="231" t="str">
        <f t="shared" si="34"/>
        <v/>
      </c>
      <c r="F117" s="231" t="str">
        <f t="shared" si="35"/>
        <v/>
      </c>
      <c r="G117" s="232" t="str">
        <f t="shared" si="53"/>
        <v>nee</v>
      </c>
      <c r="H117" s="233">
        <f t="shared" si="47"/>
        <v>0</v>
      </c>
      <c r="I117" s="233">
        <f t="shared" si="57"/>
        <v>0</v>
      </c>
      <c r="J117" s="233">
        <f t="shared" si="55"/>
        <v>0</v>
      </c>
      <c r="K117" s="235" t="str">
        <f t="shared" si="56"/>
        <v/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76">
        <v>79</v>
      </c>
      <c r="W117" s="77">
        <f t="shared" si="48"/>
        <v>0</v>
      </c>
      <c r="X117" s="77">
        <f t="shared" si="49"/>
        <v>0</v>
      </c>
      <c r="Y117" s="77">
        <f t="shared" si="50"/>
        <v>0</v>
      </c>
      <c r="Z117" s="77">
        <f t="shared" si="51"/>
        <v>0</v>
      </c>
      <c r="AA117" s="77">
        <f t="shared" si="52"/>
        <v>0</v>
      </c>
    </row>
    <row r="118" spans="1:29" s="76" customFormat="1" ht="12" x14ac:dyDescent="0.2">
      <c r="A118" s="230"/>
      <c r="B118" s="231" t="str">
        <f t="shared" si="34"/>
        <v/>
      </c>
      <c r="C118" s="231" t="str">
        <f t="shared" si="34"/>
        <v/>
      </c>
      <c r="D118" s="231" t="str">
        <f t="shared" si="34"/>
        <v/>
      </c>
      <c r="E118" s="231" t="str">
        <f t="shared" ref="E118:F141" si="58">IF(E$33="","",IF($G117="nee",E$38+7*$U118,""))</f>
        <v/>
      </c>
      <c r="F118" s="231" t="str">
        <f t="shared" si="35"/>
        <v/>
      </c>
      <c r="G118" s="232" t="str">
        <f t="shared" si="53"/>
        <v>nee</v>
      </c>
      <c r="H118" s="233">
        <f t="shared" si="47"/>
        <v>0</v>
      </c>
      <c r="I118" s="233">
        <f t="shared" si="57"/>
        <v>0</v>
      </c>
      <c r="J118" s="233">
        <f t="shared" si="55"/>
        <v>0</v>
      </c>
      <c r="K118" s="235" t="str">
        <f t="shared" si="56"/>
        <v/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76">
        <v>80</v>
      </c>
      <c r="W118" s="77">
        <f t="shared" si="48"/>
        <v>0</v>
      </c>
      <c r="X118" s="77">
        <f t="shared" si="49"/>
        <v>0</v>
      </c>
      <c r="Y118" s="77">
        <f t="shared" si="50"/>
        <v>0</v>
      </c>
      <c r="Z118" s="77">
        <f t="shared" si="51"/>
        <v>0</v>
      </c>
      <c r="AA118" s="77">
        <f t="shared" si="52"/>
        <v>0</v>
      </c>
    </row>
    <row r="119" spans="1:29" s="76" customFormat="1" ht="12" x14ac:dyDescent="0.2">
      <c r="A119" s="230"/>
      <c r="B119" s="231" t="str">
        <f t="shared" ref="B119:D141" si="59">IF(B$33="","",IF($G118="nee",B$38+7*$U119,""))</f>
        <v/>
      </c>
      <c r="C119" s="231" t="str">
        <f t="shared" si="59"/>
        <v/>
      </c>
      <c r="D119" s="231" t="str">
        <f t="shared" si="59"/>
        <v/>
      </c>
      <c r="E119" s="231" t="str">
        <f t="shared" si="58"/>
        <v/>
      </c>
      <c r="F119" s="231" t="str">
        <f t="shared" si="58"/>
        <v/>
      </c>
      <c r="G119" s="232" t="str">
        <f t="shared" si="53"/>
        <v>nee</v>
      </c>
      <c r="H119" s="233">
        <f t="shared" si="47"/>
        <v>0</v>
      </c>
      <c r="I119" s="233">
        <f t="shared" si="57"/>
        <v>0</v>
      </c>
      <c r="J119" s="233">
        <f t="shared" si="55"/>
        <v>0</v>
      </c>
      <c r="K119" s="235" t="str">
        <f t="shared" si="56"/>
        <v/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76">
        <v>81</v>
      </c>
      <c r="W119" s="77">
        <f t="shared" si="48"/>
        <v>0</v>
      </c>
      <c r="X119" s="77">
        <f t="shared" si="49"/>
        <v>0</v>
      </c>
      <c r="Y119" s="77">
        <f t="shared" si="50"/>
        <v>0</v>
      </c>
      <c r="Z119" s="77">
        <f t="shared" si="51"/>
        <v>0</v>
      </c>
      <c r="AA119" s="77">
        <f t="shared" si="52"/>
        <v>0</v>
      </c>
    </row>
    <row r="120" spans="1:29" s="76" customFormat="1" ht="12" x14ac:dyDescent="0.2">
      <c r="A120" s="230"/>
      <c r="B120" s="231" t="str">
        <f t="shared" si="59"/>
        <v/>
      </c>
      <c r="C120" s="231" t="str">
        <f t="shared" si="59"/>
        <v/>
      </c>
      <c r="D120" s="231" t="str">
        <f t="shared" si="59"/>
        <v/>
      </c>
      <c r="E120" s="231" t="str">
        <f t="shared" si="58"/>
        <v/>
      </c>
      <c r="F120" s="231" t="str">
        <f t="shared" si="58"/>
        <v/>
      </c>
      <c r="G120" s="232" t="str">
        <f t="shared" si="53"/>
        <v>nee</v>
      </c>
      <c r="H120" s="233">
        <f t="shared" si="47"/>
        <v>0</v>
      </c>
      <c r="I120" s="233">
        <f t="shared" si="57"/>
        <v>0</v>
      </c>
      <c r="J120" s="233">
        <f t="shared" si="55"/>
        <v>0</v>
      </c>
      <c r="K120" s="235" t="str">
        <f t="shared" si="56"/>
        <v/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76">
        <v>82</v>
      </c>
      <c r="W120" s="77">
        <f t="shared" si="48"/>
        <v>0</v>
      </c>
      <c r="X120" s="77">
        <f t="shared" si="49"/>
        <v>0</v>
      </c>
      <c r="Y120" s="77">
        <f t="shared" si="50"/>
        <v>0</v>
      </c>
      <c r="Z120" s="77">
        <f t="shared" si="51"/>
        <v>0</v>
      </c>
      <c r="AA120" s="77">
        <f t="shared" si="52"/>
        <v>0</v>
      </c>
    </row>
    <row r="121" spans="1:29" s="76" customFormat="1" ht="12" x14ac:dyDescent="0.2">
      <c r="A121" s="230"/>
      <c r="B121" s="231" t="str">
        <f t="shared" si="59"/>
        <v/>
      </c>
      <c r="C121" s="231" t="str">
        <f t="shared" si="59"/>
        <v/>
      </c>
      <c r="D121" s="231" t="str">
        <f t="shared" si="59"/>
        <v/>
      </c>
      <c r="E121" s="231" t="str">
        <f t="shared" si="58"/>
        <v/>
      </c>
      <c r="F121" s="231" t="str">
        <f t="shared" si="58"/>
        <v/>
      </c>
      <c r="G121" s="232" t="str">
        <f t="shared" si="53"/>
        <v>nee</v>
      </c>
      <c r="H121" s="233">
        <f t="shared" si="47"/>
        <v>0</v>
      </c>
      <c r="I121" s="233">
        <f t="shared" si="57"/>
        <v>0</v>
      </c>
      <c r="J121" s="233">
        <f t="shared" si="55"/>
        <v>0</v>
      </c>
      <c r="K121" s="235" t="str">
        <f t="shared" si="56"/>
        <v/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76">
        <v>83</v>
      </c>
      <c r="W121" s="77">
        <f t="shared" si="48"/>
        <v>0</v>
      </c>
      <c r="X121" s="77">
        <f t="shared" si="49"/>
        <v>0</v>
      </c>
      <c r="Y121" s="77">
        <f t="shared" si="50"/>
        <v>0</v>
      </c>
      <c r="Z121" s="77">
        <f t="shared" si="51"/>
        <v>0</v>
      </c>
      <c r="AA121" s="77">
        <f t="shared" si="52"/>
        <v>0</v>
      </c>
    </row>
    <row r="122" spans="1:29" s="76" customFormat="1" ht="12" x14ac:dyDescent="0.2">
      <c r="A122" s="230"/>
      <c r="B122" s="231" t="str">
        <f t="shared" si="59"/>
        <v/>
      </c>
      <c r="C122" s="231" t="str">
        <f t="shared" si="59"/>
        <v/>
      </c>
      <c r="D122" s="231" t="str">
        <f t="shared" si="59"/>
        <v/>
      </c>
      <c r="E122" s="231" t="str">
        <f t="shared" si="58"/>
        <v/>
      </c>
      <c r="F122" s="231" t="str">
        <f t="shared" si="58"/>
        <v/>
      </c>
      <c r="G122" s="232" t="str">
        <f t="shared" si="53"/>
        <v>nee</v>
      </c>
      <c r="H122" s="233">
        <f t="shared" si="47"/>
        <v>0</v>
      </c>
      <c r="I122" s="233">
        <f t="shared" si="57"/>
        <v>0</v>
      </c>
      <c r="J122" s="233">
        <f t="shared" si="55"/>
        <v>0</v>
      </c>
      <c r="K122" s="235" t="str">
        <f t="shared" si="56"/>
        <v/>
      </c>
      <c r="L122" s="129"/>
      <c r="M122" s="129"/>
      <c r="N122" s="129"/>
      <c r="O122" s="129"/>
      <c r="P122" s="129"/>
      <c r="Q122" s="129"/>
      <c r="R122" s="129"/>
      <c r="S122" s="129"/>
      <c r="T122" s="129"/>
      <c r="U122" s="76">
        <v>84</v>
      </c>
      <c r="W122" s="77">
        <f t="shared" si="48"/>
        <v>0</v>
      </c>
      <c r="X122" s="77">
        <f t="shared" si="49"/>
        <v>0</v>
      </c>
      <c r="Y122" s="77">
        <f t="shared" si="50"/>
        <v>0</v>
      </c>
      <c r="Z122" s="77">
        <f t="shared" si="51"/>
        <v>0</v>
      </c>
      <c r="AA122" s="77">
        <f t="shared" si="52"/>
        <v>0</v>
      </c>
    </row>
    <row r="123" spans="1:29" s="76" customFormat="1" ht="12" x14ac:dyDescent="0.2">
      <c r="A123" s="230"/>
      <c r="B123" s="231" t="str">
        <f t="shared" si="59"/>
        <v/>
      </c>
      <c r="C123" s="231" t="str">
        <f t="shared" si="59"/>
        <v/>
      </c>
      <c r="D123" s="231" t="str">
        <f t="shared" si="59"/>
        <v/>
      </c>
      <c r="E123" s="231" t="str">
        <f t="shared" si="58"/>
        <v/>
      </c>
      <c r="F123" s="231" t="str">
        <f t="shared" si="58"/>
        <v/>
      </c>
      <c r="G123" s="232" t="str">
        <f t="shared" si="53"/>
        <v>nee</v>
      </c>
      <c r="H123" s="233">
        <f t="shared" si="47"/>
        <v>0</v>
      </c>
      <c r="I123" s="233">
        <f t="shared" si="57"/>
        <v>0</v>
      </c>
      <c r="J123" s="233">
        <f t="shared" si="55"/>
        <v>0</v>
      </c>
      <c r="K123" s="235" t="str">
        <f t="shared" si="56"/>
        <v/>
      </c>
      <c r="L123" s="129"/>
      <c r="M123" s="129"/>
      <c r="N123" s="129"/>
      <c r="O123" s="129"/>
      <c r="P123" s="129"/>
      <c r="Q123" s="129"/>
      <c r="R123" s="129"/>
      <c r="S123" s="129"/>
      <c r="T123" s="129"/>
      <c r="U123" s="76">
        <v>85</v>
      </c>
      <c r="W123" s="77">
        <f t="shared" si="48"/>
        <v>0</v>
      </c>
      <c r="X123" s="77">
        <f t="shared" si="49"/>
        <v>0</v>
      </c>
      <c r="Y123" s="77">
        <f t="shared" si="50"/>
        <v>0</v>
      </c>
      <c r="Z123" s="77">
        <f t="shared" si="51"/>
        <v>0</v>
      </c>
      <c r="AA123" s="77">
        <f t="shared" si="52"/>
        <v>0</v>
      </c>
    </row>
    <row r="124" spans="1:29" s="76" customFormat="1" ht="12" x14ac:dyDescent="0.2">
      <c r="A124" s="230"/>
      <c r="B124" s="231" t="str">
        <f t="shared" si="59"/>
        <v/>
      </c>
      <c r="C124" s="231" t="str">
        <f t="shared" si="59"/>
        <v/>
      </c>
      <c r="D124" s="231" t="str">
        <f t="shared" si="59"/>
        <v/>
      </c>
      <c r="E124" s="231" t="str">
        <f t="shared" si="58"/>
        <v/>
      </c>
      <c r="F124" s="231" t="str">
        <f t="shared" si="58"/>
        <v/>
      </c>
      <c r="G124" s="232" t="str">
        <f t="shared" si="53"/>
        <v>nee</v>
      </c>
      <c r="H124" s="233">
        <f t="shared" si="47"/>
        <v>0</v>
      </c>
      <c r="I124" s="233">
        <f t="shared" si="57"/>
        <v>0</v>
      </c>
      <c r="J124" s="233">
        <f t="shared" si="55"/>
        <v>0</v>
      </c>
      <c r="K124" s="235" t="str">
        <f t="shared" si="56"/>
        <v/>
      </c>
      <c r="L124" s="129"/>
      <c r="M124" s="129"/>
      <c r="N124" s="129"/>
      <c r="O124" s="129"/>
      <c r="P124" s="129"/>
      <c r="Q124" s="129"/>
      <c r="R124" s="129"/>
      <c r="S124" s="129"/>
      <c r="T124" s="129"/>
      <c r="U124" s="76">
        <v>86</v>
      </c>
      <c r="W124" s="77">
        <f t="shared" si="48"/>
        <v>0</v>
      </c>
      <c r="X124" s="77">
        <f t="shared" si="49"/>
        <v>0</v>
      </c>
      <c r="Y124" s="77">
        <f t="shared" si="50"/>
        <v>0</v>
      </c>
      <c r="Z124" s="77">
        <f t="shared" si="51"/>
        <v>0</v>
      </c>
      <c r="AA124" s="77">
        <f t="shared" si="52"/>
        <v>0</v>
      </c>
    </row>
    <row r="125" spans="1:29" s="76" customFormat="1" ht="12" x14ac:dyDescent="0.2">
      <c r="A125" s="230"/>
      <c r="B125" s="231" t="str">
        <f t="shared" si="59"/>
        <v/>
      </c>
      <c r="C125" s="231" t="str">
        <f t="shared" si="59"/>
        <v/>
      </c>
      <c r="D125" s="231" t="str">
        <f t="shared" si="59"/>
        <v/>
      </c>
      <c r="E125" s="231" t="str">
        <f t="shared" si="58"/>
        <v/>
      </c>
      <c r="F125" s="231" t="str">
        <f t="shared" si="58"/>
        <v/>
      </c>
      <c r="G125" s="232" t="str">
        <f t="shared" si="53"/>
        <v>nee</v>
      </c>
      <c r="H125" s="233">
        <f t="shared" si="47"/>
        <v>0</v>
      </c>
      <c r="I125" s="233">
        <f t="shared" si="57"/>
        <v>0</v>
      </c>
      <c r="J125" s="233">
        <f t="shared" si="55"/>
        <v>0</v>
      </c>
      <c r="K125" s="235" t="str">
        <f t="shared" si="56"/>
        <v/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76">
        <v>87</v>
      </c>
      <c r="W125" s="77">
        <f t="shared" si="48"/>
        <v>0</v>
      </c>
      <c r="X125" s="77">
        <f t="shared" si="49"/>
        <v>0</v>
      </c>
      <c r="Y125" s="77">
        <f t="shared" si="50"/>
        <v>0</v>
      </c>
      <c r="Z125" s="77">
        <f t="shared" si="51"/>
        <v>0</v>
      </c>
      <c r="AA125" s="77">
        <f t="shared" si="52"/>
        <v>0</v>
      </c>
    </row>
    <row r="126" spans="1:29" s="76" customFormat="1" ht="12" x14ac:dyDescent="0.2">
      <c r="A126" s="230"/>
      <c r="B126" s="231" t="str">
        <f t="shared" si="59"/>
        <v/>
      </c>
      <c r="C126" s="231" t="str">
        <f t="shared" si="59"/>
        <v/>
      </c>
      <c r="D126" s="231" t="str">
        <f t="shared" si="59"/>
        <v/>
      </c>
      <c r="E126" s="231" t="str">
        <f t="shared" si="58"/>
        <v/>
      </c>
      <c r="F126" s="231" t="str">
        <f t="shared" si="58"/>
        <v/>
      </c>
      <c r="G126" s="232" t="str">
        <f t="shared" si="53"/>
        <v>nee</v>
      </c>
      <c r="H126" s="233">
        <f t="shared" si="47"/>
        <v>0</v>
      </c>
      <c r="I126" s="233">
        <f t="shared" si="57"/>
        <v>0</v>
      </c>
      <c r="J126" s="233">
        <f t="shared" si="55"/>
        <v>0</v>
      </c>
      <c r="K126" s="235" t="str">
        <f t="shared" si="56"/>
        <v/>
      </c>
      <c r="L126" s="129"/>
      <c r="M126" s="129"/>
      <c r="N126" s="129"/>
      <c r="O126" s="129"/>
      <c r="P126" s="129"/>
      <c r="Q126" s="129"/>
      <c r="R126" s="129"/>
      <c r="S126" s="129"/>
      <c r="T126" s="129"/>
      <c r="U126" s="76">
        <v>88</v>
      </c>
      <c r="W126" s="77">
        <f t="shared" si="48"/>
        <v>0</v>
      </c>
      <c r="X126" s="77">
        <f t="shared" si="49"/>
        <v>0</v>
      </c>
      <c r="Y126" s="77">
        <f t="shared" si="50"/>
        <v>0</v>
      </c>
      <c r="Z126" s="77">
        <f t="shared" si="51"/>
        <v>0</v>
      </c>
      <c r="AA126" s="77">
        <f t="shared" si="52"/>
        <v>0</v>
      </c>
    </row>
    <row r="127" spans="1:29" s="76" customFormat="1" ht="12" x14ac:dyDescent="0.2">
      <c r="A127" s="230"/>
      <c r="B127" s="231" t="str">
        <f t="shared" si="59"/>
        <v/>
      </c>
      <c r="C127" s="231" t="str">
        <f t="shared" si="59"/>
        <v/>
      </c>
      <c r="D127" s="231" t="str">
        <f t="shared" si="59"/>
        <v/>
      </c>
      <c r="E127" s="231" t="str">
        <f t="shared" si="58"/>
        <v/>
      </c>
      <c r="F127" s="231" t="str">
        <f t="shared" si="58"/>
        <v/>
      </c>
      <c r="G127" s="232" t="str">
        <f t="shared" si="53"/>
        <v>nee</v>
      </c>
      <c r="H127" s="233">
        <f t="shared" si="47"/>
        <v>0</v>
      </c>
      <c r="I127" s="233">
        <f t="shared" si="57"/>
        <v>0</v>
      </c>
      <c r="J127" s="233">
        <f t="shared" si="55"/>
        <v>0</v>
      </c>
      <c r="K127" s="235" t="str">
        <f t="shared" si="56"/>
        <v/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76">
        <v>89</v>
      </c>
      <c r="W127" s="77">
        <f t="shared" si="48"/>
        <v>0</v>
      </c>
      <c r="X127" s="77">
        <f t="shared" si="49"/>
        <v>0</v>
      </c>
      <c r="Y127" s="77">
        <f t="shared" si="50"/>
        <v>0</v>
      </c>
      <c r="Z127" s="77">
        <f t="shared" si="51"/>
        <v>0</v>
      </c>
      <c r="AA127" s="77">
        <f t="shared" si="52"/>
        <v>0</v>
      </c>
    </row>
    <row r="128" spans="1:29" s="76" customFormat="1" ht="12" x14ac:dyDescent="0.2">
      <c r="A128" s="230"/>
      <c r="B128" s="231" t="str">
        <f t="shared" si="59"/>
        <v/>
      </c>
      <c r="C128" s="231" t="str">
        <f t="shared" si="59"/>
        <v/>
      </c>
      <c r="D128" s="231" t="str">
        <f t="shared" si="59"/>
        <v/>
      </c>
      <c r="E128" s="231" t="str">
        <f t="shared" si="58"/>
        <v/>
      </c>
      <c r="F128" s="231" t="str">
        <f t="shared" si="58"/>
        <v/>
      </c>
      <c r="G128" s="232" t="str">
        <f t="shared" si="53"/>
        <v>nee</v>
      </c>
      <c r="H128" s="233">
        <f t="shared" si="47"/>
        <v>0</v>
      </c>
      <c r="I128" s="233">
        <f t="shared" si="57"/>
        <v>0</v>
      </c>
      <c r="J128" s="233">
        <f t="shared" si="55"/>
        <v>0</v>
      </c>
      <c r="K128" s="235" t="str">
        <f t="shared" si="56"/>
        <v/>
      </c>
      <c r="L128" s="129"/>
      <c r="M128" s="129"/>
      <c r="N128" s="129"/>
      <c r="O128" s="129"/>
      <c r="P128" s="129"/>
      <c r="Q128" s="129"/>
      <c r="R128" s="129"/>
      <c r="S128" s="129"/>
      <c r="T128" s="129"/>
      <c r="U128" s="76">
        <v>90</v>
      </c>
      <c r="W128" s="77">
        <f t="shared" si="48"/>
        <v>0</v>
      </c>
      <c r="X128" s="77">
        <f t="shared" si="49"/>
        <v>0</v>
      </c>
      <c r="Y128" s="77">
        <f t="shared" si="50"/>
        <v>0</v>
      </c>
      <c r="Z128" s="77">
        <f t="shared" si="51"/>
        <v>0</v>
      </c>
      <c r="AA128" s="77">
        <f t="shared" si="52"/>
        <v>0</v>
      </c>
      <c r="AB128" s="76">
        <v>1</v>
      </c>
      <c r="AC128" s="76">
        <v>31</v>
      </c>
    </row>
    <row r="129" spans="1:29" s="76" customFormat="1" ht="12" x14ac:dyDescent="0.2">
      <c r="A129" s="230"/>
      <c r="B129" s="231" t="str">
        <f t="shared" si="59"/>
        <v/>
      </c>
      <c r="C129" s="231" t="str">
        <f t="shared" si="59"/>
        <v/>
      </c>
      <c r="D129" s="231" t="str">
        <f t="shared" si="59"/>
        <v/>
      </c>
      <c r="E129" s="231" t="str">
        <f t="shared" si="58"/>
        <v/>
      </c>
      <c r="F129" s="231" t="str">
        <f t="shared" si="58"/>
        <v/>
      </c>
      <c r="G129" s="232" t="str">
        <f t="shared" si="53"/>
        <v>nee</v>
      </c>
      <c r="H129" s="233">
        <f t="shared" si="47"/>
        <v>0</v>
      </c>
      <c r="I129" s="233">
        <f t="shared" ref="I129:I141" si="60">I128+H129</f>
        <v>0</v>
      </c>
      <c r="J129" s="233">
        <f t="shared" si="55"/>
        <v>0</v>
      </c>
      <c r="K129" s="235" t="str">
        <f t="shared" si="56"/>
        <v/>
      </c>
      <c r="L129" s="129"/>
      <c r="M129" s="129"/>
      <c r="N129" s="129"/>
      <c r="O129" s="129"/>
      <c r="P129" s="129"/>
      <c r="Q129" s="129"/>
      <c r="R129" s="129"/>
      <c r="S129" s="129"/>
      <c r="T129" s="129"/>
      <c r="U129" s="76">
        <v>91</v>
      </c>
      <c r="W129" s="77">
        <f t="shared" si="48"/>
        <v>0</v>
      </c>
      <c r="X129" s="77">
        <f t="shared" si="49"/>
        <v>0</v>
      </c>
      <c r="Y129" s="77">
        <f t="shared" si="50"/>
        <v>0</v>
      </c>
      <c r="Z129" s="77">
        <f t="shared" si="51"/>
        <v>0</v>
      </c>
      <c r="AA129" s="77">
        <f t="shared" si="52"/>
        <v>0</v>
      </c>
      <c r="AB129" s="76">
        <v>2</v>
      </c>
      <c r="AC129" s="76">
        <v>28</v>
      </c>
    </row>
    <row r="130" spans="1:29" s="76" customFormat="1" ht="12" x14ac:dyDescent="0.2">
      <c r="A130" s="230"/>
      <c r="B130" s="231" t="str">
        <f t="shared" si="59"/>
        <v/>
      </c>
      <c r="C130" s="231" t="str">
        <f t="shared" si="59"/>
        <v/>
      </c>
      <c r="D130" s="231" t="str">
        <f t="shared" si="59"/>
        <v/>
      </c>
      <c r="E130" s="231" t="str">
        <f t="shared" si="58"/>
        <v/>
      </c>
      <c r="F130" s="231" t="str">
        <f t="shared" si="58"/>
        <v/>
      </c>
      <c r="G130" s="232" t="str">
        <f t="shared" si="53"/>
        <v>nee</v>
      </c>
      <c r="H130" s="233">
        <f t="shared" si="47"/>
        <v>0</v>
      </c>
      <c r="I130" s="233">
        <f t="shared" si="60"/>
        <v>0</v>
      </c>
      <c r="J130" s="233">
        <f t="shared" si="55"/>
        <v>0</v>
      </c>
      <c r="K130" s="235" t="str">
        <f t="shared" si="56"/>
        <v/>
      </c>
      <c r="L130" s="129"/>
      <c r="M130" s="129"/>
      <c r="N130" s="129"/>
      <c r="O130" s="129"/>
      <c r="P130" s="129"/>
      <c r="Q130" s="129"/>
      <c r="R130" s="129"/>
      <c r="S130" s="129"/>
      <c r="T130" s="129"/>
      <c r="U130" s="76">
        <v>92</v>
      </c>
      <c r="W130" s="77">
        <f t="shared" si="48"/>
        <v>0</v>
      </c>
      <c r="X130" s="77">
        <f t="shared" si="49"/>
        <v>0</v>
      </c>
      <c r="Y130" s="77">
        <f t="shared" si="50"/>
        <v>0</v>
      </c>
      <c r="Z130" s="77">
        <f t="shared" si="51"/>
        <v>0</v>
      </c>
      <c r="AA130" s="77">
        <f t="shared" si="52"/>
        <v>0</v>
      </c>
      <c r="AB130" s="76">
        <v>3</v>
      </c>
      <c r="AC130" s="76">
        <v>31</v>
      </c>
    </row>
    <row r="131" spans="1:29" s="76" customFormat="1" ht="12" x14ac:dyDescent="0.2">
      <c r="A131" s="230"/>
      <c r="B131" s="231" t="str">
        <f t="shared" si="59"/>
        <v/>
      </c>
      <c r="C131" s="231" t="str">
        <f t="shared" si="59"/>
        <v/>
      </c>
      <c r="D131" s="231" t="str">
        <f t="shared" si="59"/>
        <v/>
      </c>
      <c r="E131" s="231" t="str">
        <f t="shared" si="58"/>
        <v/>
      </c>
      <c r="F131" s="231" t="str">
        <f t="shared" si="58"/>
        <v/>
      </c>
      <c r="G131" s="232" t="str">
        <f t="shared" si="53"/>
        <v>nee</v>
      </c>
      <c r="H131" s="233">
        <f t="shared" si="47"/>
        <v>0</v>
      </c>
      <c r="I131" s="233">
        <f t="shared" si="60"/>
        <v>0</v>
      </c>
      <c r="J131" s="233">
        <f t="shared" si="55"/>
        <v>0</v>
      </c>
      <c r="K131" s="235" t="str">
        <f t="shared" si="56"/>
        <v/>
      </c>
      <c r="L131" s="129"/>
      <c r="M131" s="129"/>
      <c r="N131" s="129"/>
      <c r="O131" s="129"/>
      <c r="P131" s="129"/>
      <c r="Q131" s="129"/>
      <c r="R131" s="129"/>
      <c r="S131" s="129"/>
      <c r="T131" s="129"/>
      <c r="U131" s="76">
        <v>93</v>
      </c>
      <c r="W131" s="77">
        <f t="shared" si="48"/>
        <v>0</v>
      </c>
      <c r="X131" s="77">
        <f t="shared" si="49"/>
        <v>0</v>
      </c>
      <c r="Y131" s="77">
        <f t="shared" si="50"/>
        <v>0</v>
      </c>
      <c r="Z131" s="77">
        <f t="shared" si="51"/>
        <v>0</v>
      </c>
      <c r="AA131" s="77">
        <f t="shared" si="52"/>
        <v>0</v>
      </c>
      <c r="AB131" s="76">
        <v>4</v>
      </c>
      <c r="AC131" s="76">
        <v>30</v>
      </c>
    </row>
    <row r="132" spans="1:29" s="76" customFormat="1" ht="12" x14ac:dyDescent="0.2">
      <c r="A132" s="230"/>
      <c r="B132" s="231" t="str">
        <f t="shared" si="59"/>
        <v/>
      </c>
      <c r="C132" s="231" t="str">
        <f t="shared" si="59"/>
        <v/>
      </c>
      <c r="D132" s="231" t="str">
        <f t="shared" si="59"/>
        <v/>
      </c>
      <c r="E132" s="231" t="str">
        <f t="shared" si="58"/>
        <v/>
      </c>
      <c r="F132" s="231" t="str">
        <f t="shared" si="58"/>
        <v/>
      </c>
      <c r="G132" s="232" t="str">
        <f t="shared" si="53"/>
        <v>nee</v>
      </c>
      <c r="H132" s="233">
        <f t="shared" si="47"/>
        <v>0</v>
      </c>
      <c r="I132" s="233">
        <f t="shared" si="60"/>
        <v>0</v>
      </c>
      <c r="J132" s="233">
        <f t="shared" si="55"/>
        <v>0</v>
      </c>
      <c r="K132" s="235" t="str">
        <f t="shared" si="56"/>
        <v/>
      </c>
      <c r="L132" s="129"/>
      <c r="M132" s="129"/>
      <c r="N132" s="129"/>
      <c r="O132" s="129"/>
      <c r="P132" s="129"/>
      <c r="Q132" s="129"/>
      <c r="R132" s="129"/>
      <c r="S132" s="129"/>
      <c r="T132" s="129"/>
      <c r="U132" s="76">
        <v>94</v>
      </c>
      <c r="W132" s="77">
        <f t="shared" si="48"/>
        <v>0</v>
      </c>
      <c r="X132" s="77">
        <f t="shared" si="49"/>
        <v>0</v>
      </c>
      <c r="Y132" s="77">
        <f t="shared" si="50"/>
        <v>0</v>
      </c>
      <c r="Z132" s="77">
        <f t="shared" si="51"/>
        <v>0</v>
      </c>
      <c r="AA132" s="77">
        <f t="shared" si="52"/>
        <v>0</v>
      </c>
      <c r="AB132" s="76">
        <v>5</v>
      </c>
      <c r="AC132" s="76">
        <v>31</v>
      </c>
    </row>
    <row r="133" spans="1:29" s="76" customFormat="1" ht="12" x14ac:dyDescent="0.2">
      <c r="A133" s="230"/>
      <c r="B133" s="231" t="str">
        <f t="shared" si="59"/>
        <v/>
      </c>
      <c r="C133" s="231" t="str">
        <f t="shared" si="59"/>
        <v/>
      </c>
      <c r="D133" s="231" t="str">
        <f t="shared" si="59"/>
        <v/>
      </c>
      <c r="E133" s="231" t="str">
        <f t="shared" si="58"/>
        <v/>
      </c>
      <c r="F133" s="231" t="str">
        <f t="shared" si="58"/>
        <v/>
      </c>
      <c r="G133" s="232" t="str">
        <f t="shared" si="53"/>
        <v>nee</v>
      </c>
      <c r="H133" s="233">
        <f t="shared" si="47"/>
        <v>0</v>
      </c>
      <c r="I133" s="233">
        <f t="shared" si="60"/>
        <v>0</v>
      </c>
      <c r="J133" s="233">
        <f t="shared" si="55"/>
        <v>0</v>
      </c>
      <c r="K133" s="235" t="str">
        <f t="shared" si="56"/>
        <v/>
      </c>
      <c r="L133" s="129"/>
      <c r="M133" s="129"/>
      <c r="N133" s="129"/>
      <c r="O133" s="129"/>
      <c r="P133" s="129"/>
      <c r="Q133" s="129"/>
      <c r="R133" s="129"/>
      <c r="S133" s="129"/>
      <c r="T133" s="129"/>
      <c r="U133" s="76">
        <v>95</v>
      </c>
      <c r="W133" s="77">
        <f t="shared" si="48"/>
        <v>0</v>
      </c>
      <c r="X133" s="77">
        <f t="shared" si="49"/>
        <v>0</v>
      </c>
      <c r="Y133" s="77">
        <f t="shared" si="50"/>
        <v>0</v>
      </c>
      <c r="Z133" s="77">
        <f t="shared" si="51"/>
        <v>0</v>
      </c>
      <c r="AA133" s="77">
        <f t="shared" si="52"/>
        <v>0</v>
      </c>
      <c r="AB133" s="76">
        <v>6</v>
      </c>
      <c r="AC133" s="76">
        <v>30</v>
      </c>
    </row>
    <row r="134" spans="1:29" s="76" customFormat="1" ht="12" x14ac:dyDescent="0.2">
      <c r="A134" s="230"/>
      <c r="B134" s="231" t="str">
        <f t="shared" si="59"/>
        <v/>
      </c>
      <c r="C134" s="231" t="str">
        <f t="shared" si="59"/>
        <v/>
      </c>
      <c r="D134" s="231" t="str">
        <f t="shared" si="59"/>
        <v/>
      </c>
      <c r="E134" s="231" t="str">
        <f t="shared" si="58"/>
        <v/>
      </c>
      <c r="F134" s="231" t="str">
        <f t="shared" si="58"/>
        <v/>
      </c>
      <c r="G134" s="232" t="str">
        <f t="shared" si="53"/>
        <v>nee</v>
      </c>
      <c r="H134" s="233">
        <f t="shared" ref="H134:H141" si="61">SUM(W134:AA134)</f>
        <v>0</v>
      </c>
      <c r="I134" s="233">
        <f t="shared" si="60"/>
        <v>0</v>
      </c>
      <c r="J134" s="233">
        <f t="shared" si="55"/>
        <v>0</v>
      </c>
      <c r="K134" s="235" t="str">
        <f t="shared" si="56"/>
        <v/>
      </c>
      <c r="L134" s="129"/>
      <c r="M134" s="129"/>
      <c r="N134" s="129"/>
      <c r="O134" s="129"/>
      <c r="P134" s="129"/>
      <c r="Q134" s="129"/>
      <c r="R134" s="129"/>
      <c r="S134" s="129"/>
      <c r="T134" s="129"/>
      <c r="U134" s="76">
        <v>96</v>
      </c>
      <c r="W134" s="77">
        <f t="shared" ref="W134:W141" si="62">IF(B134&lt;&gt;"",B$33,0)</f>
        <v>0</v>
      </c>
      <c r="X134" s="77">
        <f t="shared" ref="X134:X141" si="63">IF(C134&lt;&gt;"",C$33,0)</f>
        <v>0</v>
      </c>
      <c r="Y134" s="77">
        <f t="shared" ref="Y134:Y141" si="64">IF(D134&lt;&gt;"",D$33,0)</f>
        <v>0</v>
      </c>
      <c r="Z134" s="77">
        <f t="shared" ref="Z134:Z141" si="65">IF(E134&lt;&gt;"",E$33,0)</f>
        <v>0</v>
      </c>
      <c r="AA134" s="77">
        <f t="shared" ref="AA134:AA141" si="66">IF(F134&lt;&gt;"",F$33,0)</f>
        <v>0</v>
      </c>
      <c r="AB134" s="76">
        <v>7</v>
      </c>
      <c r="AC134" s="76">
        <v>31</v>
      </c>
    </row>
    <row r="135" spans="1:29" s="76" customFormat="1" ht="12" x14ac:dyDescent="0.2">
      <c r="A135" s="230"/>
      <c r="B135" s="231" t="str">
        <f t="shared" si="59"/>
        <v/>
      </c>
      <c r="C135" s="231" t="str">
        <f t="shared" si="59"/>
        <v/>
      </c>
      <c r="D135" s="231" t="str">
        <f t="shared" si="59"/>
        <v/>
      </c>
      <c r="E135" s="231" t="str">
        <f t="shared" si="58"/>
        <v/>
      </c>
      <c r="F135" s="231" t="str">
        <f t="shared" si="58"/>
        <v/>
      </c>
      <c r="G135" s="232" t="str">
        <f t="shared" si="53"/>
        <v>nee</v>
      </c>
      <c r="H135" s="233">
        <f t="shared" si="61"/>
        <v>0</v>
      </c>
      <c r="I135" s="233">
        <f t="shared" si="60"/>
        <v>0</v>
      </c>
      <c r="J135" s="233">
        <f t="shared" si="55"/>
        <v>0</v>
      </c>
      <c r="K135" s="235" t="str">
        <f t="shared" si="56"/>
        <v/>
      </c>
      <c r="L135" s="129"/>
      <c r="M135" s="129"/>
      <c r="N135" s="129"/>
      <c r="O135" s="129"/>
      <c r="P135" s="129"/>
      <c r="Q135" s="129"/>
      <c r="R135" s="129"/>
      <c r="S135" s="129"/>
      <c r="T135" s="129"/>
      <c r="U135" s="76">
        <v>97</v>
      </c>
      <c r="W135" s="77">
        <f t="shared" si="62"/>
        <v>0</v>
      </c>
      <c r="X135" s="77">
        <f t="shared" si="63"/>
        <v>0</v>
      </c>
      <c r="Y135" s="77">
        <f t="shared" si="64"/>
        <v>0</v>
      </c>
      <c r="Z135" s="77">
        <f t="shared" si="65"/>
        <v>0</v>
      </c>
      <c r="AA135" s="77">
        <f t="shared" si="66"/>
        <v>0</v>
      </c>
      <c r="AB135" s="76">
        <v>8</v>
      </c>
      <c r="AC135" s="76">
        <v>31</v>
      </c>
    </row>
    <row r="136" spans="1:29" s="76" customFormat="1" ht="12" x14ac:dyDescent="0.2">
      <c r="A136" s="230"/>
      <c r="B136" s="231" t="str">
        <f t="shared" si="59"/>
        <v/>
      </c>
      <c r="C136" s="231" t="str">
        <f t="shared" si="59"/>
        <v/>
      </c>
      <c r="D136" s="231" t="str">
        <f t="shared" si="59"/>
        <v/>
      </c>
      <c r="E136" s="231" t="str">
        <f t="shared" si="58"/>
        <v/>
      </c>
      <c r="F136" s="231" t="str">
        <f t="shared" si="58"/>
        <v/>
      </c>
      <c r="G136" s="232" t="str">
        <f t="shared" si="53"/>
        <v>nee</v>
      </c>
      <c r="H136" s="233">
        <f t="shared" si="61"/>
        <v>0</v>
      </c>
      <c r="I136" s="233">
        <f t="shared" si="60"/>
        <v>0</v>
      </c>
      <c r="J136" s="233">
        <f t="shared" si="55"/>
        <v>0</v>
      </c>
      <c r="K136" s="235" t="str">
        <f t="shared" si="56"/>
        <v/>
      </c>
      <c r="L136" s="129"/>
      <c r="M136" s="129"/>
      <c r="N136" s="129"/>
      <c r="O136" s="129"/>
      <c r="P136" s="129"/>
      <c r="Q136" s="129"/>
      <c r="R136" s="129"/>
      <c r="S136" s="129"/>
      <c r="T136" s="129"/>
      <c r="U136" s="76">
        <v>98</v>
      </c>
      <c r="W136" s="77">
        <f t="shared" si="62"/>
        <v>0</v>
      </c>
      <c r="X136" s="77">
        <f t="shared" si="63"/>
        <v>0</v>
      </c>
      <c r="Y136" s="77">
        <f t="shared" si="64"/>
        <v>0</v>
      </c>
      <c r="Z136" s="77">
        <f t="shared" si="65"/>
        <v>0</v>
      </c>
      <c r="AA136" s="77">
        <f t="shared" si="66"/>
        <v>0</v>
      </c>
      <c r="AB136" s="76">
        <v>9</v>
      </c>
      <c r="AC136" s="76">
        <v>30</v>
      </c>
    </row>
    <row r="137" spans="1:29" s="76" customFormat="1" ht="12" x14ac:dyDescent="0.2">
      <c r="A137" s="230"/>
      <c r="B137" s="231" t="str">
        <f t="shared" si="59"/>
        <v/>
      </c>
      <c r="C137" s="231" t="str">
        <f t="shared" si="59"/>
        <v/>
      </c>
      <c r="D137" s="231" t="str">
        <f t="shared" si="59"/>
        <v/>
      </c>
      <c r="E137" s="231" t="str">
        <f t="shared" si="58"/>
        <v/>
      </c>
      <c r="F137" s="231" t="str">
        <f t="shared" si="58"/>
        <v/>
      </c>
      <c r="G137" s="232" t="str">
        <f t="shared" si="53"/>
        <v>nee</v>
      </c>
      <c r="H137" s="233">
        <f t="shared" si="61"/>
        <v>0</v>
      </c>
      <c r="I137" s="233">
        <f t="shared" si="60"/>
        <v>0</v>
      </c>
      <c r="J137" s="233">
        <f t="shared" si="55"/>
        <v>0</v>
      </c>
      <c r="K137" s="235" t="str">
        <f t="shared" si="56"/>
        <v/>
      </c>
      <c r="L137" s="129"/>
      <c r="M137" s="129"/>
      <c r="N137" s="129"/>
      <c r="O137" s="129"/>
      <c r="P137" s="129"/>
      <c r="Q137" s="129"/>
      <c r="R137" s="129"/>
      <c r="S137" s="129"/>
      <c r="T137" s="129"/>
      <c r="U137" s="76">
        <v>99</v>
      </c>
      <c r="W137" s="77">
        <f t="shared" si="62"/>
        <v>0</v>
      </c>
      <c r="X137" s="77">
        <f t="shared" si="63"/>
        <v>0</v>
      </c>
      <c r="Y137" s="77">
        <f t="shared" si="64"/>
        <v>0</v>
      </c>
      <c r="Z137" s="77">
        <f t="shared" si="65"/>
        <v>0</v>
      </c>
      <c r="AA137" s="77">
        <f t="shared" si="66"/>
        <v>0</v>
      </c>
      <c r="AB137" s="76">
        <v>10</v>
      </c>
      <c r="AC137" s="76">
        <v>31</v>
      </c>
    </row>
    <row r="138" spans="1:29" s="76" customFormat="1" ht="12" x14ac:dyDescent="0.2">
      <c r="A138" s="230"/>
      <c r="B138" s="231" t="str">
        <f t="shared" si="59"/>
        <v/>
      </c>
      <c r="C138" s="231" t="str">
        <f t="shared" si="59"/>
        <v/>
      </c>
      <c r="D138" s="231" t="str">
        <f t="shared" si="59"/>
        <v/>
      </c>
      <c r="E138" s="231" t="str">
        <f t="shared" si="58"/>
        <v/>
      </c>
      <c r="F138" s="231" t="str">
        <f t="shared" si="58"/>
        <v/>
      </c>
      <c r="G138" s="232" t="str">
        <f t="shared" si="53"/>
        <v>nee</v>
      </c>
      <c r="H138" s="233">
        <f t="shared" si="61"/>
        <v>0</v>
      </c>
      <c r="I138" s="233">
        <f t="shared" si="60"/>
        <v>0</v>
      </c>
      <c r="J138" s="233">
        <f t="shared" si="55"/>
        <v>0</v>
      </c>
      <c r="K138" s="235" t="str">
        <f t="shared" si="56"/>
        <v/>
      </c>
      <c r="L138" s="129"/>
      <c r="M138" s="129"/>
      <c r="N138" s="129"/>
      <c r="O138" s="129"/>
      <c r="P138" s="129"/>
      <c r="Q138" s="129"/>
      <c r="R138" s="129"/>
      <c r="S138" s="129"/>
      <c r="T138" s="129"/>
      <c r="U138" s="76">
        <v>100</v>
      </c>
      <c r="W138" s="77">
        <f t="shared" si="62"/>
        <v>0</v>
      </c>
      <c r="X138" s="77">
        <f t="shared" si="63"/>
        <v>0</v>
      </c>
      <c r="Y138" s="77">
        <f t="shared" si="64"/>
        <v>0</v>
      </c>
      <c r="Z138" s="77">
        <f t="shared" si="65"/>
        <v>0</v>
      </c>
      <c r="AA138" s="77">
        <f t="shared" si="66"/>
        <v>0</v>
      </c>
      <c r="AB138" s="76">
        <v>11</v>
      </c>
      <c r="AC138" s="76">
        <v>30</v>
      </c>
    </row>
    <row r="139" spans="1:29" s="76" customFormat="1" ht="12" x14ac:dyDescent="0.2">
      <c r="A139" s="230"/>
      <c r="B139" s="231" t="str">
        <f t="shared" si="59"/>
        <v/>
      </c>
      <c r="C139" s="231" t="str">
        <f t="shared" si="59"/>
        <v/>
      </c>
      <c r="D139" s="231" t="str">
        <f t="shared" si="59"/>
        <v/>
      </c>
      <c r="E139" s="231" t="str">
        <f t="shared" si="58"/>
        <v/>
      </c>
      <c r="F139" s="231" t="str">
        <f t="shared" si="58"/>
        <v/>
      </c>
      <c r="G139" s="232" t="str">
        <f t="shared" si="53"/>
        <v>nee</v>
      </c>
      <c r="H139" s="233">
        <f t="shared" si="61"/>
        <v>0</v>
      </c>
      <c r="I139" s="233">
        <f t="shared" si="60"/>
        <v>0</v>
      </c>
      <c r="J139" s="233">
        <f t="shared" si="55"/>
        <v>0</v>
      </c>
      <c r="K139" s="235" t="str">
        <f t="shared" si="56"/>
        <v/>
      </c>
      <c r="L139" s="129"/>
      <c r="M139" s="129"/>
      <c r="N139" s="129"/>
      <c r="O139" s="129"/>
      <c r="P139" s="129"/>
      <c r="Q139" s="129"/>
      <c r="R139" s="129"/>
      <c r="S139" s="129"/>
      <c r="T139" s="129"/>
      <c r="U139" s="76">
        <v>101</v>
      </c>
      <c r="W139" s="77">
        <f t="shared" si="62"/>
        <v>0</v>
      </c>
      <c r="X139" s="77">
        <f t="shared" si="63"/>
        <v>0</v>
      </c>
      <c r="Y139" s="77">
        <f t="shared" si="64"/>
        <v>0</v>
      </c>
      <c r="Z139" s="77">
        <f t="shared" si="65"/>
        <v>0</v>
      </c>
      <c r="AA139" s="77">
        <f t="shared" si="66"/>
        <v>0</v>
      </c>
      <c r="AB139" s="76">
        <v>12</v>
      </c>
      <c r="AC139" s="96">
        <v>31</v>
      </c>
    </row>
    <row r="140" spans="1:29" s="76" customFormat="1" ht="12" x14ac:dyDescent="0.2">
      <c r="A140" s="230"/>
      <c r="B140" s="231" t="str">
        <f t="shared" si="59"/>
        <v/>
      </c>
      <c r="C140" s="231" t="str">
        <f t="shared" si="59"/>
        <v/>
      </c>
      <c r="D140" s="231" t="str">
        <f t="shared" si="59"/>
        <v/>
      </c>
      <c r="E140" s="231" t="str">
        <f t="shared" si="58"/>
        <v/>
      </c>
      <c r="F140" s="231" t="str">
        <f t="shared" si="58"/>
        <v/>
      </c>
      <c r="G140" s="232" t="str">
        <f t="shared" si="53"/>
        <v>nee</v>
      </c>
      <c r="H140" s="233">
        <f t="shared" si="61"/>
        <v>0</v>
      </c>
      <c r="I140" s="233">
        <f t="shared" si="60"/>
        <v>0</v>
      </c>
      <c r="J140" s="233">
        <f t="shared" si="55"/>
        <v>0</v>
      </c>
      <c r="K140" s="235" t="str">
        <f t="shared" si="56"/>
        <v/>
      </c>
      <c r="L140" s="129"/>
      <c r="M140" s="129"/>
      <c r="N140" s="129"/>
      <c r="O140" s="129"/>
      <c r="P140" s="129"/>
      <c r="Q140" s="129"/>
      <c r="R140" s="129"/>
      <c r="S140" s="129"/>
      <c r="T140" s="129"/>
      <c r="U140" s="76">
        <v>102</v>
      </c>
      <c r="W140" s="77">
        <f t="shared" si="62"/>
        <v>0</v>
      </c>
      <c r="X140" s="77">
        <f t="shared" si="63"/>
        <v>0</v>
      </c>
      <c r="Y140" s="77">
        <f t="shared" si="64"/>
        <v>0</v>
      </c>
      <c r="Z140" s="77">
        <f t="shared" si="65"/>
        <v>0</v>
      </c>
      <c r="AA140" s="77">
        <f t="shared" si="66"/>
        <v>0</v>
      </c>
      <c r="AC140" s="76">
        <f>SUM(AC128:AC139)</f>
        <v>365</v>
      </c>
    </row>
    <row r="141" spans="1:29" s="76" customFormat="1" ht="12" x14ac:dyDescent="0.2">
      <c r="A141" s="230"/>
      <c r="B141" s="231" t="str">
        <f t="shared" si="59"/>
        <v/>
      </c>
      <c r="C141" s="231" t="str">
        <f t="shared" si="59"/>
        <v/>
      </c>
      <c r="D141" s="231" t="str">
        <f t="shared" si="59"/>
        <v/>
      </c>
      <c r="E141" s="231" t="str">
        <f t="shared" si="58"/>
        <v/>
      </c>
      <c r="F141" s="231" t="str">
        <f t="shared" si="58"/>
        <v/>
      </c>
      <c r="G141" s="232" t="str">
        <f t="shared" si="53"/>
        <v>nee</v>
      </c>
      <c r="H141" s="233">
        <f t="shared" si="61"/>
        <v>0</v>
      </c>
      <c r="I141" s="233">
        <f t="shared" si="60"/>
        <v>0</v>
      </c>
      <c r="J141" s="233">
        <f t="shared" si="55"/>
        <v>0</v>
      </c>
      <c r="K141" s="235" t="str">
        <f t="shared" si="56"/>
        <v/>
      </c>
      <c r="L141" s="129"/>
      <c r="M141" s="129"/>
      <c r="N141" s="129"/>
      <c r="O141" s="129"/>
      <c r="P141" s="129"/>
      <c r="Q141" s="129"/>
      <c r="R141" s="129"/>
      <c r="S141" s="129"/>
      <c r="T141" s="129"/>
      <c r="U141" s="76">
        <v>103</v>
      </c>
      <c r="W141" s="77">
        <f t="shared" si="62"/>
        <v>0</v>
      </c>
      <c r="X141" s="77">
        <f t="shared" si="63"/>
        <v>0</v>
      </c>
      <c r="Y141" s="77">
        <f t="shared" si="64"/>
        <v>0</v>
      </c>
      <c r="Z141" s="77">
        <f t="shared" si="65"/>
        <v>0</v>
      </c>
      <c r="AA141" s="77">
        <f t="shared" si="66"/>
        <v>0</v>
      </c>
    </row>
    <row r="142" spans="1:29" ht="13.5" customHeight="1" x14ac:dyDescent="0.2">
      <c r="A142" s="236" t="s">
        <v>123</v>
      </c>
      <c r="B142" s="237">
        <f>COUNT(B38:B141)</f>
        <v>0</v>
      </c>
      <c r="C142" s="237">
        <f>COUNT(C38:C141)</f>
        <v>0</v>
      </c>
      <c r="D142" s="237">
        <f>COUNT(D38:D141)</f>
        <v>0</v>
      </c>
      <c r="E142" s="237">
        <f>COUNT(E38:E141)</f>
        <v>0</v>
      </c>
      <c r="F142" s="237">
        <f>COUNT(F38:F141)</f>
        <v>0</v>
      </c>
      <c r="G142" s="208"/>
      <c r="H142" s="238" t="s">
        <v>44</v>
      </c>
      <c r="I142" s="239">
        <f>I141</f>
        <v>0</v>
      </c>
      <c r="J142" s="240" t="str">
        <f>G30</f>
        <v>lesuren</v>
      </c>
      <c r="K142" s="185"/>
      <c r="U142" s="88" t="s">
        <v>120</v>
      </c>
      <c r="V142" s="56">
        <f>IF($H$19=$W$6,I142,(I142*1659/930))</f>
        <v>0</v>
      </c>
      <c r="W142" s="108" t="s">
        <v>121</v>
      </c>
      <c r="X142" s="109">
        <f>ROUND(V142/415,5)</f>
        <v>0</v>
      </c>
    </row>
    <row r="143" spans="1:29" ht="6.75" customHeight="1" x14ac:dyDescent="0.2">
      <c r="A143" s="170"/>
      <c r="B143" s="171"/>
      <c r="C143" s="171"/>
      <c r="D143" s="171"/>
      <c r="E143" s="171"/>
      <c r="F143" s="171"/>
      <c r="G143" s="171"/>
      <c r="H143" s="171"/>
      <c r="I143" s="171"/>
      <c r="J143" s="171"/>
      <c r="K143" s="185"/>
      <c r="U143" s="3"/>
      <c r="V143" s="8"/>
      <c r="Y143" s="81"/>
    </row>
    <row r="144" spans="1:29" x14ac:dyDescent="0.2">
      <c r="A144" s="170" t="s">
        <v>104</v>
      </c>
      <c r="B144" s="171"/>
      <c r="C144" s="171"/>
      <c r="D144" s="171"/>
      <c r="E144" s="171"/>
      <c r="F144" s="171"/>
      <c r="G144" s="171"/>
      <c r="H144" s="171"/>
      <c r="I144" s="241" t="e">
        <f>LARGE(B38:F141,1)+1</f>
        <v>#NUM!</v>
      </c>
      <c r="J144" s="208"/>
      <c r="K144" s="185"/>
      <c r="L144" s="14"/>
      <c r="M144" s="131" t="s">
        <v>180</v>
      </c>
      <c r="N144" s="138">
        <v>2500</v>
      </c>
      <c r="O144" s="14"/>
      <c r="P144" s="14"/>
      <c r="Q144" s="14"/>
      <c r="R144" s="14"/>
      <c r="S144" s="14"/>
      <c r="T144" s="14"/>
      <c r="U144" s="14"/>
      <c r="W144" s="101" t="s">
        <v>52</v>
      </c>
      <c r="X144" s="102" t="s">
        <v>53</v>
      </c>
      <c r="Y144" s="103" t="s">
        <v>107</v>
      </c>
      <c r="Z144" s="104" t="s">
        <v>109</v>
      </c>
      <c r="AA144" s="38" t="s">
        <v>110</v>
      </c>
    </row>
    <row r="145" spans="1:30" x14ac:dyDescent="0.2">
      <c r="A145" s="170" t="s">
        <v>103</v>
      </c>
      <c r="B145" s="171"/>
      <c r="C145" s="171"/>
      <c r="D145" s="171"/>
      <c r="E145" s="242">
        <f>H26</f>
        <v>0</v>
      </c>
      <c r="F145" s="243" t="s">
        <v>43</v>
      </c>
      <c r="G145" s="242" t="e">
        <f>I144</f>
        <v>#NUM!</v>
      </c>
      <c r="H145" s="171" t="s">
        <v>102</v>
      </c>
      <c r="I145" s="244" t="e">
        <f>AC154</f>
        <v>#NUM!</v>
      </c>
      <c r="J145" s="208"/>
      <c r="K145" s="185"/>
      <c r="M145" s="132" t="s">
        <v>181</v>
      </c>
      <c r="N145" s="133" t="e">
        <f>N144*I145*I146</f>
        <v>#NUM!</v>
      </c>
      <c r="U145" s="3"/>
      <c r="V145" s="112" t="s">
        <v>38</v>
      </c>
      <c r="W145" s="105">
        <f>YEAR(E145)</f>
        <v>1900</v>
      </c>
      <c r="X145" s="82" t="e">
        <f>YEAR(G145)</f>
        <v>#NUM!</v>
      </c>
      <c r="Y145" s="106"/>
      <c r="Z145" s="106"/>
    </row>
    <row r="146" spans="1:30" x14ac:dyDescent="0.2">
      <c r="A146" s="170" t="s">
        <v>171</v>
      </c>
      <c r="B146" s="171"/>
      <c r="C146" s="171"/>
      <c r="D146" s="171"/>
      <c r="E146" s="171"/>
      <c r="F146" s="171"/>
      <c r="G146" s="245"/>
      <c r="H146" s="243"/>
      <c r="I146" s="246">
        <f>H33</f>
        <v>0</v>
      </c>
      <c r="J146" s="247" t="s">
        <v>63</v>
      </c>
      <c r="K146" s="185"/>
      <c r="U146" s="83"/>
      <c r="V146" s="113" t="s">
        <v>39</v>
      </c>
      <c r="W146" s="38">
        <f>MONTH(E145)</f>
        <v>1</v>
      </c>
      <c r="X146" s="38" t="e">
        <f>MONTH(G145)</f>
        <v>#NUM!</v>
      </c>
      <c r="Y146" s="59" t="e">
        <f>(X146-1-W146)+12*(X145-W145)</f>
        <v>#NUM!</v>
      </c>
      <c r="Z146" s="59">
        <f>W146+1</f>
        <v>2</v>
      </c>
      <c r="AA146" s="38" t="e">
        <f>X146+1</f>
        <v>#NUM!</v>
      </c>
    </row>
    <row r="147" spans="1:30" x14ac:dyDescent="0.2">
      <c r="A147" s="248" t="s">
        <v>175</v>
      </c>
      <c r="B147" s="249"/>
      <c r="C147" s="171"/>
      <c r="D147" s="250"/>
      <c r="E147" s="251"/>
      <c r="F147" s="171"/>
      <c r="G147" s="171"/>
      <c r="H147" s="171"/>
      <c r="I147" s="252" t="e">
        <f>Y154</f>
        <v>#NUM!</v>
      </c>
      <c r="J147" s="174"/>
      <c r="K147" s="253"/>
      <c r="M147" s="134" t="s">
        <v>182</v>
      </c>
      <c r="N147" s="135" t="e">
        <f>N145*I147</f>
        <v>#NUM!</v>
      </c>
      <c r="U147" s="83"/>
      <c r="V147" s="113" t="s">
        <v>40</v>
      </c>
      <c r="W147" s="38">
        <f>DAY(E145)</f>
        <v>0</v>
      </c>
      <c r="X147" s="38" t="e">
        <f>DAY(G145)</f>
        <v>#NUM!</v>
      </c>
      <c r="Z147" s="3"/>
    </row>
    <row r="148" spans="1:30" s="86" customFormat="1" ht="15.75" customHeight="1" x14ac:dyDescent="0.2">
      <c r="A148" s="254" t="s">
        <v>50</v>
      </c>
      <c r="B148" s="255"/>
      <c r="C148" s="167"/>
      <c r="D148" s="167"/>
      <c r="E148" s="168"/>
      <c r="F148" s="256"/>
      <c r="G148" s="256"/>
      <c r="H148" s="256"/>
      <c r="I148" s="256"/>
      <c r="J148" s="257"/>
      <c r="K148" s="258"/>
      <c r="L148" s="6"/>
      <c r="M148" s="136" t="s">
        <v>183</v>
      </c>
      <c r="N148" s="137">
        <f>Z154</f>
        <v>0</v>
      </c>
      <c r="O148" s="6"/>
      <c r="P148" s="6"/>
      <c r="Q148" s="6"/>
      <c r="R148" s="6"/>
      <c r="S148" s="6"/>
      <c r="T148" s="6"/>
      <c r="U148" s="6"/>
      <c r="V148" s="111" t="s">
        <v>127</v>
      </c>
      <c r="W148" s="97">
        <f>DATE(W145,Z146,1)</f>
        <v>32</v>
      </c>
      <c r="X148" s="97" t="e">
        <f>DATE(X145,X146,1)</f>
        <v>#NUM!</v>
      </c>
      <c r="Y148" s="6"/>
      <c r="Z148" s="6"/>
    </row>
    <row r="149" spans="1:30" ht="4.5" customHeight="1" x14ac:dyDescent="0.2">
      <c r="A149" s="259"/>
      <c r="B149" s="260"/>
      <c r="C149" s="261"/>
      <c r="D149" s="261"/>
      <c r="E149" s="171"/>
      <c r="F149" s="262"/>
      <c r="G149" s="262"/>
      <c r="H149" s="262"/>
      <c r="I149" s="262"/>
      <c r="J149" s="262"/>
      <c r="K149" s="263"/>
      <c r="L149" s="8"/>
      <c r="M149" s="8"/>
      <c r="N149" s="8"/>
      <c r="O149" s="8"/>
      <c r="P149" s="8"/>
      <c r="Q149" s="8"/>
      <c r="R149" s="8"/>
      <c r="S149" s="8"/>
      <c r="T149" s="8"/>
      <c r="U149" s="8"/>
      <c r="Y149" s="53"/>
      <c r="Z149" s="3"/>
    </row>
    <row r="150" spans="1:30" ht="13.5" customHeight="1" x14ac:dyDescent="0.2">
      <c r="A150" s="264"/>
      <c r="B150" s="265"/>
      <c r="C150" s="296" t="s">
        <v>19</v>
      </c>
      <c r="D150" s="297"/>
      <c r="E150" s="311" t="s">
        <v>20</v>
      </c>
      <c r="F150" s="297"/>
      <c r="G150" s="311" t="s">
        <v>21</v>
      </c>
      <c r="H150" s="297"/>
      <c r="I150" s="311" t="s">
        <v>22</v>
      </c>
      <c r="J150" s="330"/>
      <c r="K150" s="331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W150" s="99" t="s">
        <v>114</v>
      </c>
      <c r="X150" s="99" t="s">
        <v>113</v>
      </c>
      <c r="Y150" s="38" t="s">
        <v>116</v>
      </c>
      <c r="Z150" s="3"/>
    </row>
    <row r="151" spans="1:30" x14ac:dyDescent="0.2">
      <c r="A151" s="314" t="s">
        <v>23</v>
      </c>
      <c r="B151" s="315"/>
      <c r="C151" s="301"/>
      <c r="D151" s="302"/>
      <c r="E151" s="312"/>
      <c r="F151" s="307"/>
      <c r="G151" s="307"/>
      <c r="H151" s="307"/>
      <c r="I151" s="307"/>
      <c r="J151" s="307"/>
      <c r="K151" s="308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88" t="s">
        <v>111</v>
      </c>
      <c r="W151" s="100">
        <f>W148-E145</f>
        <v>32</v>
      </c>
      <c r="X151" s="98">
        <f>(DATE(W145,Z146,1)-DATE(W145,W146,1))</f>
        <v>31</v>
      </c>
      <c r="Y151" s="52">
        <f>ROUND(W151/X151,5)</f>
        <v>1.03226</v>
      </c>
      <c r="Z151" s="3"/>
    </row>
    <row r="152" spans="1:30" ht="21" customHeight="1" x14ac:dyDescent="0.2">
      <c r="A152" s="316"/>
      <c r="B152" s="317"/>
      <c r="C152" s="303"/>
      <c r="D152" s="304"/>
      <c r="E152" s="313"/>
      <c r="F152" s="313"/>
      <c r="G152" s="313"/>
      <c r="H152" s="313"/>
      <c r="I152" s="313"/>
      <c r="J152" s="313"/>
      <c r="K152" s="328"/>
      <c r="L152" s="36"/>
      <c r="M152" s="36"/>
      <c r="N152" s="36"/>
      <c r="O152" s="36"/>
      <c r="P152" s="36"/>
      <c r="Q152" s="36"/>
      <c r="R152" s="36"/>
      <c r="S152" s="36"/>
      <c r="T152" s="36"/>
      <c r="V152" s="100" t="s">
        <v>112</v>
      </c>
      <c r="W152" s="100" t="e">
        <f>G145-X148</f>
        <v>#NUM!</v>
      </c>
      <c r="X152" s="98" t="e">
        <f>(DATE(X145,AA146,1)-DATE(X145,X146,1))</f>
        <v>#NUM!</v>
      </c>
      <c r="Y152" s="53" t="e">
        <f>ROUND(W152/X152,5)</f>
        <v>#NUM!</v>
      </c>
    </row>
    <row r="153" spans="1:30" ht="18" customHeight="1" x14ac:dyDescent="0.2">
      <c r="A153" s="318" t="s">
        <v>24</v>
      </c>
      <c r="B153" s="319"/>
      <c r="C153" s="301"/>
      <c r="D153" s="302"/>
      <c r="E153" s="312"/>
      <c r="F153" s="307"/>
      <c r="G153" s="307"/>
      <c r="H153" s="307"/>
      <c r="I153" s="307"/>
      <c r="J153" s="307"/>
      <c r="K153" s="308"/>
      <c r="L153" s="36"/>
      <c r="M153" s="36"/>
      <c r="N153" s="36"/>
      <c r="O153" s="36"/>
      <c r="P153" s="36"/>
      <c r="Q153" s="36"/>
      <c r="R153" s="36"/>
      <c r="S153" s="36"/>
      <c r="T153" s="36"/>
      <c r="V153" s="88" t="s">
        <v>115</v>
      </c>
      <c r="W153" s="114"/>
      <c r="X153" s="114"/>
      <c r="Y153" s="115" t="e">
        <f>Y146</f>
        <v>#NUM!</v>
      </c>
      <c r="Z153" s="107" t="s">
        <v>118</v>
      </c>
      <c r="AA153" s="107" t="s">
        <v>178</v>
      </c>
      <c r="AB153" s="107" t="s">
        <v>119</v>
      </c>
      <c r="AC153" s="70" t="s">
        <v>179</v>
      </c>
    </row>
    <row r="154" spans="1:30" ht="21" customHeight="1" x14ac:dyDescent="0.2">
      <c r="A154" s="320"/>
      <c r="B154" s="321"/>
      <c r="C154" s="305"/>
      <c r="D154" s="306"/>
      <c r="E154" s="309"/>
      <c r="F154" s="309"/>
      <c r="G154" s="309"/>
      <c r="H154" s="309"/>
      <c r="I154" s="309"/>
      <c r="J154" s="309"/>
      <c r="K154" s="310"/>
      <c r="L154" s="36"/>
      <c r="M154" s="36"/>
      <c r="N154" s="36"/>
      <c r="O154" s="36"/>
      <c r="P154" s="36"/>
      <c r="Q154" s="36"/>
      <c r="R154" s="36"/>
      <c r="S154" s="36"/>
      <c r="T154" s="36"/>
      <c r="V154" s="38" t="s">
        <v>117</v>
      </c>
      <c r="Y154" s="59" t="e">
        <f>SUM(Y151:Y153)</f>
        <v>#NUM!</v>
      </c>
      <c r="Z154" s="89">
        <f>135%*(V142/415)</f>
        <v>0</v>
      </c>
      <c r="AA154" s="130">
        <f>H33</f>
        <v>0</v>
      </c>
      <c r="AB154" s="89" t="e">
        <f>Z154/Y154</f>
        <v>#NUM!</v>
      </c>
      <c r="AC154" s="89" t="e">
        <f>AB154/AA154</f>
        <v>#NUM!</v>
      </c>
    </row>
    <row r="155" spans="1:30" ht="16.5" customHeight="1" x14ac:dyDescent="0.2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U155" s="95" t="s">
        <v>108</v>
      </c>
      <c r="W155" s="67">
        <f>DATE(W145,W146,1)</f>
        <v>1</v>
      </c>
      <c r="X155" s="67">
        <f>DATE(W145,W146,1)</f>
        <v>1</v>
      </c>
      <c r="Y155" s="38" t="s">
        <v>91</v>
      </c>
    </row>
    <row r="156" spans="1:30" x14ac:dyDescent="0.2">
      <c r="A156" s="298" t="s">
        <v>25</v>
      </c>
      <c r="B156" s="299"/>
      <c r="C156" s="299"/>
      <c r="D156" s="299"/>
      <c r="E156" s="299"/>
      <c r="F156" s="299"/>
      <c r="G156" s="299"/>
      <c r="H156" s="299"/>
      <c r="I156" s="299"/>
      <c r="J156" s="299"/>
      <c r="K156" s="300"/>
      <c r="L156" s="8"/>
      <c r="M156" s="8"/>
      <c r="N156" s="8"/>
      <c r="O156" s="8"/>
      <c r="P156" s="8"/>
      <c r="Q156" s="8"/>
      <c r="R156" s="8"/>
      <c r="S156" s="8"/>
      <c r="T156" s="8"/>
      <c r="U156" s="7"/>
      <c r="V156" s="38" t="s">
        <v>90</v>
      </c>
      <c r="X156" s="81" t="e">
        <f>(G145+1)-E145</f>
        <v>#NUM!</v>
      </c>
      <c r="Y156" s="38" t="e">
        <f>X156/91.25</f>
        <v>#NUM!</v>
      </c>
      <c r="Z156" s="38" t="e">
        <f>I146/Y156</f>
        <v>#NUM!</v>
      </c>
      <c r="AA156" s="38" t="e">
        <f>Z156*0.45</f>
        <v>#NUM!</v>
      </c>
      <c r="AC156" s="38" t="e">
        <f>X156/365.25</f>
        <v>#NUM!</v>
      </c>
      <c r="AD156" s="38" t="e">
        <f>AC156*12</f>
        <v>#NUM!</v>
      </c>
    </row>
    <row r="157" spans="1:30" x14ac:dyDescent="0.2">
      <c r="A157" s="266"/>
      <c r="B157" s="267"/>
      <c r="C157" s="267"/>
      <c r="D157" s="267"/>
      <c r="E157" s="267"/>
      <c r="F157" s="268" t="s">
        <v>61</v>
      </c>
      <c r="G157" s="269"/>
      <c r="H157" s="270"/>
      <c r="I157" s="271"/>
      <c r="J157" s="272" t="s">
        <v>62</v>
      </c>
      <c r="K157" s="273" t="s">
        <v>12</v>
      </c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84" t="e">
        <f>ROUND(IF(H23="onbetaald",H20,(((V142/(415*H20))*(41.0625/91.25)))),4)</f>
        <v>#DIV/0!</v>
      </c>
      <c r="W157" s="6"/>
      <c r="Z157" s="38">
        <f>4/36.86</f>
        <v>0.10851871947911015</v>
      </c>
      <c r="AA157" s="85" t="e">
        <f>AA156-Z157</f>
        <v>#NUM!</v>
      </c>
    </row>
    <row r="158" spans="1:30" x14ac:dyDescent="0.2">
      <c r="A158" s="274" t="s">
        <v>60</v>
      </c>
      <c r="B158" s="275"/>
      <c r="C158" s="275"/>
      <c r="D158" s="275"/>
      <c r="E158" s="276"/>
      <c r="F158" s="277"/>
      <c r="G158" s="278"/>
      <c r="H158" s="271"/>
      <c r="I158" s="279"/>
      <c r="J158" s="269"/>
      <c r="K158" s="280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"/>
      <c r="W158" s="88" t="s">
        <v>94</v>
      </c>
      <c r="X158" s="88" t="s">
        <v>95</v>
      </c>
      <c r="Y158" s="88"/>
      <c r="Z158" s="88" t="s">
        <v>92</v>
      </c>
      <c r="AA158" s="88" t="s">
        <v>93</v>
      </c>
    </row>
    <row r="159" spans="1:30" x14ac:dyDescent="0.2">
      <c r="A159" s="281" t="s">
        <v>11</v>
      </c>
      <c r="B159" s="282"/>
      <c r="C159" s="282"/>
      <c r="D159" s="282"/>
      <c r="E159" s="282"/>
      <c r="F159" s="283"/>
      <c r="G159" s="284"/>
      <c r="H159" s="322"/>
      <c r="I159" s="323"/>
      <c r="J159" s="285"/>
      <c r="K159" s="286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"/>
      <c r="W159" s="88">
        <v>415</v>
      </c>
      <c r="X159" s="92">
        <v>36.86</v>
      </c>
      <c r="Y159" s="93">
        <v>1.35</v>
      </c>
      <c r="Z159" s="94">
        <f>(Y159/3)*(X159/36.86)</f>
        <v>0.45</v>
      </c>
      <c r="AA159" s="94">
        <f>Z159*(3/91.25)</f>
        <v>1.4794520547945205E-2</v>
      </c>
      <c r="AD159" s="86"/>
    </row>
    <row r="160" spans="1:30" ht="8.25" customHeight="1" x14ac:dyDescent="0.2">
      <c r="A160" s="208"/>
      <c r="B160" s="208"/>
      <c r="C160" s="208"/>
      <c r="D160" s="208"/>
      <c r="E160" s="208"/>
      <c r="F160" s="208"/>
      <c r="G160" s="208"/>
      <c r="H160" s="208"/>
      <c r="I160" s="171"/>
      <c r="J160" s="171"/>
      <c r="K160" s="171"/>
      <c r="U160" s="3"/>
      <c r="V160" s="9"/>
      <c r="W160" s="88"/>
      <c r="X160" s="88"/>
      <c r="Y160" s="88"/>
      <c r="Z160" s="88"/>
      <c r="AA160" s="88"/>
    </row>
    <row r="161" spans="1:28" ht="8.25" customHeight="1" x14ac:dyDescent="0.2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1:28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V162" s="38" t="s">
        <v>99</v>
      </c>
      <c r="W162" s="38" t="s">
        <v>96</v>
      </c>
      <c r="X162" s="38" t="s">
        <v>97</v>
      </c>
      <c r="Y162" s="38" t="s">
        <v>98</v>
      </c>
      <c r="Z162" s="38" t="s">
        <v>100</v>
      </c>
      <c r="AA162" s="38" t="s">
        <v>101</v>
      </c>
      <c r="AB162" s="38" t="s">
        <v>90</v>
      </c>
    </row>
    <row r="163" spans="1:28" x14ac:dyDescent="0.2">
      <c r="V163" s="38">
        <v>1</v>
      </c>
      <c r="W163" s="38">
        <f>V163*415</f>
        <v>415</v>
      </c>
      <c r="X163" s="87">
        <v>415</v>
      </c>
      <c r="Y163" s="88">
        <v>24.7392</v>
      </c>
      <c r="Z163" s="89">
        <f>(X163/Y163)/138.33</f>
        <v>0.12126795898406478</v>
      </c>
      <c r="AA163" s="38">
        <f>Z163*36.86</f>
        <v>4.469936968152628</v>
      </c>
      <c r="AB163" s="88">
        <f>Y163*(91.25/3)</f>
        <v>752.48400000000004</v>
      </c>
    </row>
    <row r="166" spans="1:28" x14ac:dyDescent="0.2">
      <c r="V166" s="120" t="s">
        <v>126</v>
      </c>
      <c r="W166" s="121" t="e">
        <f>I145</f>
        <v>#NUM!</v>
      </c>
      <c r="X166" s="122" t="s">
        <v>125</v>
      </c>
      <c r="Y166" s="123" t="e">
        <f>I147*W166</f>
        <v>#NUM!</v>
      </c>
      <c r="Z166" s="124"/>
    </row>
    <row r="65516" spans="2:2" x14ac:dyDescent="0.2">
      <c r="B65516" s="38" t="s">
        <v>75</v>
      </c>
    </row>
  </sheetData>
  <sheetProtection algorithmName="SHA-512" hashValue="gH7ahAzq00gM65F6swyXifJQDtIE/YB4d/pvD0NerudLIJqaObxughfCVO/+Bk/Q3ceXfwLJSUDR3oHPEphRuQ==" saltValue="S9DOHiBNIqVqwPKXLQdZaQ==" spinCount="100000" sheet="1" objects="1" scenarios="1"/>
  <mergeCells count="22">
    <mergeCell ref="H159:I159"/>
    <mergeCell ref="I12:K12"/>
    <mergeCell ref="I13:K13"/>
    <mergeCell ref="I14:K14"/>
    <mergeCell ref="G151:H152"/>
    <mergeCell ref="I151:K152"/>
    <mergeCell ref="H17:J17"/>
    <mergeCell ref="G153:H154"/>
    <mergeCell ref="I150:K150"/>
    <mergeCell ref="G150:H150"/>
    <mergeCell ref="H18:J18"/>
    <mergeCell ref="H19:J19"/>
    <mergeCell ref="C150:D150"/>
    <mergeCell ref="A156:K156"/>
    <mergeCell ref="C151:D152"/>
    <mergeCell ref="C153:D154"/>
    <mergeCell ref="I153:K154"/>
    <mergeCell ref="E150:F150"/>
    <mergeCell ref="E151:F152"/>
    <mergeCell ref="E153:F154"/>
    <mergeCell ref="A151:B152"/>
    <mergeCell ref="A153:B154"/>
  </mergeCells>
  <phoneticPr fontId="4" type="noConversion"/>
  <conditionalFormatting sqref="H33">
    <cfRule type="cellIs" dxfId="1" priority="1" stopIfTrue="1" operator="greaterThan">
      <formula>1</formula>
    </cfRule>
  </conditionalFormatting>
  <dataValidations xWindow="206" yWindow="271" count="12">
    <dataValidation type="list" allowBlank="1" showInputMessage="1" showErrorMessage="1" sqref="I36">
      <formula1>$AA$25:$AA$27</formula1>
    </dataValidation>
    <dataValidation type="list" allowBlank="1" showInputMessage="1" showErrorMessage="1" sqref="H19">
      <formula1>$W$3:$W$6</formula1>
    </dataValidation>
    <dataValidation type="list" allowBlank="1" showInputMessage="1" showErrorMessage="1" sqref="H23">
      <formula1>$W$11:$W$13</formula1>
    </dataValidation>
    <dataValidation errorStyle="warning" operator="greaterThan" allowBlank="1" showInputMessage="1" showErrorMessage="1" sqref="H27:I27"/>
    <dataValidation allowBlank="1" showInputMessage="1" showErrorMessage="1" prompt="Stuur (een kopie van) het geboortekaartje mee met deze aanvraag. Indien u voor meer dan één kind ouderschapsverlof wilt aanvragen, dient u per kind een aanvraag in te vullen." sqref="H24"/>
    <dataValidation allowBlank="1" showInputMessage="1" showErrorMessage="1" promptTitle="Let op" prompt="Indien u voor meer dan één kind een aanvraag wilt indienen, dient u per kind een formulier in te vullen." sqref="I25:J25"/>
    <dataValidation allowBlank="1" showInputMessage="1" showErrorMessage="1" prompt="Dit is de eerste dag waarop u normaal moet werken, maar nu vrij bent wegens ouderschapsverlof._x000a_" sqref="H26"/>
    <dataValidation type="list" allowBlank="1" showInputMessage="1" showErrorMessage="1" promptTitle="Laatste week ouderschapsverlof" prompt="Door hier ja of nee in te vullen, worden de volgende regels automatisch gevuld. U dient per week te controleren of het de laatste week ouderschapsverlof is. _x000a_Verwijder data waarop u i.v.m. vakantie geen oud.verlof opneemt m.b.v. de  'del' (delete) toets." sqref="G38">
      <formula1>"selecteer,ja,nee,n.v.t."</formula1>
    </dataValidation>
    <dataValidation type="list" allowBlank="1" showInputMessage="1" showErrorMessage="1" prompt="Controleer per week of dit de laatste week van het ouderschapsverlof betreft." sqref="G39:G141">
      <formula1>"selecteer,ja,nee"</formula1>
    </dataValidation>
    <dataValidation allowBlank="1" showInputMessage="1" showErrorMessage="1" promptTitle="Let op:" prompt="Invullen volgens notatie 31-12-2010. Vul de datum van de dag in waarop u ouderschapsverlof opneemt. " sqref="B38:F38"/>
    <dataValidation allowBlank="1" showInputMessage="1" showErrorMessage="1" promptTitle="Let op:" prompt="Invullen volgens notatie 31-12-2010. Vul de datum van de dag in waarop u ouderschapsverlof opneemt." sqref="B39:F141"/>
    <dataValidation allowBlank="1" showInputMessage="1" showErrorMessage="1" promptTitle="Let op:" prompt="Percentage boven 100% niet verwerkbaar; periode aanpassen" sqref="I145"/>
  </dataValidations>
  <pageMargins left="0.27559055118110237" right="0.19685039370078741" top="0.39370078740157483" bottom="0.39370078740157483" header="0" footer="0.19685039370078741"/>
  <pageSetup paperSize="9" scale="79" fitToHeight="2" orientation="portrait" r:id="rId1"/>
  <headerFooter alignWithMargins="0">
    <oddFooter>&amp;L&amp;"Tahoma,Standaard"&amp;8Deelname betaald ouderschapsverlof, Printdatum: &amp;D, pagina &amp;P van &amp;N</oddFooter>
  </headerFooter>
  <rowBreaks count="1" manualBreakCount="1">
    <brk id="8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5515"/>
  <sheetViews>
    <sheetView view="pageBreakPreview" zoomScaleNormal="100" workbookViewId="0">
      <selection activeCell="K30" sqref="K30"/>
    </sheetView>
  </sheetViews>
  <sheetFormatPr defaultRowHeight="12.75" x14ac:dyDescent="0.2"/>
  <cols>
    <col min="1" max="1" width="9.85546875" style="38" customWidth="1"/>
    <col min="2" max="4" width="11.28515625" style="38" customWidth="1"/>
    <col min="5" max="5" width="11.140625" style="38" customWidth="1"/>
    <col min="6" max="6" width="11.28515625" style="38" customWidth="1"/>
    <col min="7" max="7" width="12.7109375" style="38" bestFit="1" customWidth="1"/>
    <col min="8" max="8" width="12.5703125" style="38" customWidth="1"/>
    <col min="9" max="9" width="10.85546875" style="38" bestFit="1" customWidth="1"/>
    <col min="10" max="10" width="9.7109375" style="38" customWidth="1"/>
    <col min="11" max="11" width="16.5703125" style="38" customWidth="1"/>
    <col min="12" max="20" width="9.7109375" style="3" hidden="1" customWidth="1"/>
    <col min="21" max="21" width="9.7109375" style="38" hidden="1" customWidth="1"/>
    <col min="22" max="22" width="9.28515625" style="38" hidden="1" customWidth="1"/>
    <col min="23" max="23" width="10.7109375" style="38" hidden="1" customWidth="1"/>
    <col min="24" max="24" width="10.140625" style="38" hidden="1" customWidth="1"/>
    <col min="25" max="25" width="11.5703125" style="38" hidden="1" customWidth="1"/>
    <col min="26" max="26" width="13.42578125" style="38" hidden="1" customWidth="1"/>
    <col min="27" max="27" width="10.140625" style="38" hidden="1" customWidth="1"/>
    <col min="28" max="29" width="9.140625" style="38" hidden="1" customWidth="1"/>
    <col min="30" max="30" width="10.140625" style="38" hidden="1" customWidth="1"/>
    <col min="31" max="31" width="11.5703125" style="38" hidden="1" customWidth="1"/>
    <col min="32" max="32" width="11.7109375" style="38" hidden="1" customWidth="1"/>
    <col min="33" max="33" width="10.140625" style="38" hidden="1" customWidth="1"/>
    <col min="34" max="34" width="10.85546875" style="38" hidden="1" customWidth="1"/>
    <col min="35" max="35" width="9.7109375" style="38" hidden="1" customWidth="1"/>
    <col min="36" max="36" width="9.85546875" style="38" hidden="1" customWidth="1"/>
    <col min="37" max="37" width="10.85546875" style="38" hidden="1" customWidth="1"/>
    <col min="38" max="38" width="9.140625" style="38" hidden="1" customWidth="1"/>
    <col min="39" max="16384" width="9.140625" style="38"/>
  </cols>
  <sheetData>
    <row r="2" spans="1:26" x14ac:dyDescent="0.2">
      <c r="W2" s="39" t="s">
        <v>2</v>
      </c>
      <c r="X2" s="1"/>
      <c r="Y2" s="1"/>
      <c r="Z2" s="40"/>
    </row>
    <row r="3" spans="1:26" x14ac:dyDescent="0.2">
      <c r="W3" s="41" t="s">
        <v>5</v>
      </c>
      <c r="X3" s="3"/>
      <c r="Y3" s="3"/>
      <c r="Z3" s="42"/>
    </row>
    <row r="4" spans="1:26" x14ac:dyDescent="0.2">
      <c r="W4" s="2" t="s">
        <v>4</v>
      </c>
      <c r="X4" s="3"/>
      <c r="Y4" s="3"/>
      <c r="Z4" s="42"/>
    </row>
    <row r="5" spans="1:26" x14ac:dyDescent="0.2">
      <c r="W5" s="2" t="s">
        <v>56</v>
      </c>
      <c r="X5" s="3"/>
      <c r="Y5" s="3"/>
      <c r="Z5" s="42"/>
    </row>
    <row r="6" spans="1:26" x14ac:dyDescent="0.2">
      <c r="W6" s="4" t="s">
        <v>218</v>
      </c>
      <c r="X6" s="5"/>
      <c r="Y6" s="5"/>
      <c r="Z6" s="43"/>
    </row>
    <row r="7" spans="1:26" x14ac:dyDescent="0.2">
      <c r="W7" s="3"/>
      <c r="X7" s="3"/>
      <c r="Y7" s="3"/>
      <c r="Z7" s="3"/>
    </row>
    <row r="8" spans="1:26" ht="19.5" customHeight="1" x14ac:dyDescent="0.2">
      <c r="W8" s="3"/>
      <c r="X8" s="3"/>
      <c r="Y8" s="3"/>
      <c r="Z8" s="3"/>
    </row>
    <row r="9" spans="1:26" ht="27.75" customHeight="1" x14ac:dyDescent="0.2">
      <c r="V9" s="3"/>
    </row>
    <row r="10" spans="1:26" x14ac:dyDescent="0.2">
      <c r="A10" s="164" t="s">
        <v>13</v>
      </c>
      <c r="B10" s="165"/>
      <c r="C10" s="166"/>
      <c r="D10" s="166"/>
      <c r="E10" s="166"/>
      <c r="F10" s="166"/>
      <c r="G10" s="166"/>
      <c r="H10" s="166"/>
      <c r="I10" s="167"/>
      <c r="J10" s="168"/>
      <c r="K10" s="16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4" t="s">
        <v>5</v>
      </c>
      <c r="X10" s="1"/>
      <c r="Y10" s="40"/>
    </row>
    <row r="11" spans="1:26" x14ac:dyDescent="0.2">
      <c r="A11" s="170" t="s">
        <v>14</v>
      </c>
      <c r="B11" s="171"/>
      <c r="C11" s="171"/>
      <c r="D11" s="172"/>
      <c r="E11" s="171"/>
      <c r="F11" s="171" t="s">
        <v>15</v>
      </c>
      <c r="G11" s="171"/>
      <c r="H11" s="171"/>
      <c r="I11" s="324"/>
      <c r="J11" s="324"/>
      <c r="K11" s="325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2" t="s">
        <v>57</v>
      </c>
      <c r="X11" s="3"/>
      <c r="Y11" s="42"/>
    </row>
    <row r="12" spans="1:26" x14ac:dyDescent="0.2">
      <c r="A12" s="170" t="s">
        <v>16</v>
      </c>
      <c r="B12" s="171"/>
      <c r="C12" s="171"/>
      <c r="D12" s="173"/>
      <c r="E12" s="171"/>
      <c r="F12" s="171" t="s">
        <v>17</v>
      </c>
      <c r="G12" s="171"/>
      <c r="H12" s="171"/>
      <c r="I12" s="324"/>
      <c r="J12" s="324"/>
      <c r="K12" s="325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4" t="s">
        <v>58</v>
      </c>
      <c r="X12" s="5"/>
      <c r="Y12" s="43"/>
    </row>
    <row r="13" spans="1:26" x14ac:dyDescent="0.2">
      <c r="A13" s="174" t="s">
        <v>42</v>
      </c>
      <c r="B13" s="175"/>
      <c r="C13" s="175"/>
      <c r="D13" s="176"/>
      <c r="E13" s="175"/>
      <c r="F13" s="175" t="s">
        <v>18</v>
      </c>
      <c r="G13" s="175"/>
      <c r="H13" s="175"/>
      <c r="I13" s="326"/>
      <c r="J13" s="326"/>
      <c r="K13" s="327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10"/>
      <c r="X13" s="3"/>
    </row>
    <row r="14" spans="1:26" ht="8.25" customHeight="1" x14ac:dyDescent="0.2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U14" s="3"/>
      <c r="V14" s="3"/>
      <c r="W14" s="3"/>
      <c r="X14" s="3"/>
    </row>
    <row r="15" spans="1:26" x14ac:dyDescent="0.2">
      <c r="A15" s="177" t="s">
        <v>0</v>
      </c>
      <c r="B15" s="178"/>
      <c r="C15" s="166"/>
      <c r="D15" s="166"/>
      <c r="E15" s="166"/>
      <c r="F15" s="166"/>
      <c r="G15" s="166"/>
      <c r="H15" s="179"/>
      <c r="I15" s="179"/>
      <c r="J15" s="179"/>
      <c r="K15" s="18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44" t="s">
        <v>10</v>
      </c>
      <c r="X15" s="45">
        <f>H25</f>
        <v>0</v>
      </c>
    </row>
    <row r="16" spans="1:26" x14ac:dyDescent="0.2">
      <c r="A16" s="170" t="s">
        <v>1</v>
      </c>
      <c r="B16" s="171"/>
      <c r="C16" s="171"/>
      <c r="D16" s="171"/>
      <c r="E16" s="171"/>
      <c r="F16" s="171"/>
      <c r="G16" s="171"/>
      <c r="H16" s="329"/>
      <c r="I16" s="324"/>
      <c r="J16" s="324"/>
      <c r="K16" s="182"/>
      <c r="U16" s="3"/>
      <c r="W16" s="2"/>
      <c r="X16" s="46"/>
    </row>
    <row r="17" spans="1:37" x14ac:dyDescent="0.2">
      <c r="A17" s="170" t="s">
        <v>28</v>
      </c>
      <c r="B17" s="171"/>
      <c r="C17" s="171"/>
      <c r="D17" s="171"/>
      <c r="E17" s="171"/>
      <c r="F17" s="171"/>
      <c r="G17" s="171"/>
      <c r="H17" s="329"/>
      <c r="I17" s="324"/>
      <c r="J17" s="324"/>
      <c r="K17" s="182"/>
      <c r="U17" s="3"/>
      <c r="W17" s="47">
        <f>DAYS360(H24,X15)</f>
        <v>0</v>
      </c>
      <c r="X17" s="43"/>
    </row>
    <row r="18" spans="1:37" x14ac:dyDescent="0.2">
      <c r="A18" s="170" t="s">
        <v>6</v>
      </c>
      <c r="B18" s="171"/>
      <c r="C18" s="171"/>
      <c r="D18" s="171"/>
      <c r="E18" s="171"/>
      <c r="F18" s="171"/>
      <c r="G18" s="171"/>
      <c r="H18" s="329" t="s">
        <v>5</v>
      </c>
      <c r="I18" s="324"/>
      <c r="J18" s="324"/>
      <c r="K18" s="182"/>
      <c r="U18" s="3"/>
    </row>
    <row r="19" spans="1:37" x14ac:dyDescent="0.2">
      <c r="A19" s="170" t="s">
        <v>3</v>
      </c>
      <c r="B19" s="171"/>
      <c r="C19" s="171"/>
      <c r="D19" s="171"/>
      <c r="E19" s="171"/>
      <c r="F19" s="171"/>
      <c r="G19" s="171"/>
      <c r="H19" s="186"/>
      <c r="I19" s="184"/>
      <c r="J19" s="184"/>
      <c r="K19" s="185"/>
      <c r="U19" s="3"/>
      <c r="W19" s="44" t="s">
        <v>36</v>
      </c>
      <c r="X19" s="1"/>
      <c r="Y19" s="1"/>
      <c r="Z19" s="1"/>
      <c r="AA19" s="1"/>
      <c r="AB19" s="40"/>
    </row>
    <row r="20" spans="1:37" ht="9.75" customHeight="1" x14ac:dyDescent="0.2">
      <c r="A20" s="170"/>
      <c r="B20" s="171"/>
      <c r="C20" s="171"/>
      <c r="D20" s="171"/>
      <c r="E20" s="171"/>
      <c r="F20" s="171"/>
      <c r="G20" s="171"/>
      <c r="H20" s="199"/>
      <c r="I20" s="288"/>
      <c r="J20" s="288"/>
      <c r="K20" s="185"/>
      <c r="U20" s="3"/>
      <c r="W20" s="2"/>
      <c r="X20" s="3"/>
      <c r="Y20" s="3"/>
      <c r="Z20" s="10" t="s">
        <v>38</v>
      </c>
      <c r="AA20" s="10" t="s">
        <v>39</v>
      </c>
      <c r="AB20" s="48" t="s">
        <v>40</v>
      </c>
    </row>
    <row r="21" spans="1:37" x14ac:dyDescent="0.2">
      <c r="A21" s="188" t="s">
        <v>9</v>
      </c>
      <c r="B21" s="171"/>
      <c r="C21" s="171"/>
      <c r="D21" s="171"/>
      <c r="E21" s="171"/>
      <c r="F21" s="171"/>
      <c r="G21" s="171"/>
      <c r="H21" s="199"/>
      <c r="I21" s="199"/>
      <c r="J21" s="199"/>
      <c r="K21" s="185"/>
      <c r="U21" s="3"/>
      <c r="W21" s="2" t="s">
        <v>37</v>
      </c>
      <c r="X21" s="3"/>
      <c r="Y21" s="49">
        <f>H24</f>
        <v>0</v>
      </c>
      <c r="Z21" s="3">
        <f>YEAR(Y21)</f>
        <v>1900</v>
      </c>
      <c r="AA21" s="3">
        <f>MONTH(Y21)</f>
        <v>1</v>
      </c>
      <c r="AB21" s="42">
        <f>DAY(Y21)</f>
        <v>0</v>
      </c>
    </row>
    <row r="22" spans="1:37" x14ac:dyDescent="0.2">
      <c r="A22" s="170" t="s">
        <v>45</v>
      </c>
      <c r="B22" s="171"/>
      <c r="C22" s="171"/>
      <c r="D22" s="171"/>
      <c r="E22" s="171"/>
      <c r="F22" s="171"/>
      <c r="G22" s="171"/>
      <c r="H22" s="189" t="s">
        <v>58</v>
      </c>
      <c r="I22" s="289" t="str">
        <f>IF(H22="betaald", "Gebruik model 1. zie vorige tabblad","")</f>
        <v/>
      </c>
      <c r="J22" s="290"/>
      <c r="K22" s="185"/>
      <c r="U22" s="3"/>
      <c r="V22" s="50"/>
      <c r="W22" s="4" t="s">
        <v>41</v>
      </c>
      <c r="X22" s="5"/>
      <c r="Y22" s="51">
        <f>DATE(Z21+8,AA21,AB21)</f>
        <v>2922</v>
      </c>
      <c r="Z22" s="5"/>
      <c r="AA22" s="5"/>
      <c r="AB22" s="43"/>
    </row>
    <row r="23" spans="1:37" x14ac:dyDescent="0.2">
      <c r="A23" s="170" t="s">
        <v>46</v>
      </c>
      <c r="B23" s="171"/>
      <c r="C23" s="171"/>
      <c r="D23" s="171"/>
      <c r="E23" s="171"/>
      <c r="F23" s="171"/>
      <c r="G23" s="171"/>
      <c r="H23" s="181"/>
      <c r="I23" s="291"/>
      <c r="J23" s="290"/>
      <c r="K23" s="185"/>
      <c r="U23" s="3"/>
    </row>
    <row r="24" spans="1:37" x14ac:dyDescent="0.2">
      <c r="A24" s="170" t="s">
        <v>47</v>
      </c>
      <c r="B24" s="171"/>
      <c r="C24" s="171"/>
      <c r="D24" s="171"/>
      <c r="E24" s="171"/>
      <c r="F24" s="171"/>
      <c r="G24" s="171"/>
      <c r="H24" s="183"/>
      <c r="I24" s="184"/>
      <c r="J24" s="184"/>
      <c r="K24" s="185"/>
      <c r="U24" s="3"/>
      <c r="W24" s="44" t="s">
        <v>7</v>
      </c>
      <c r="X24" s="1"/>
      <c r="Y24" s="40"/>
      <c r="AA24" s="52" t="s">
        <v>5</v>
      </c>
    </row>
    <row r="25" spans="1:37" x14ac:dyDescent="0.2">
      <c r="A25" s="170" t="s">
        <v>48</v>
      </c>
      <c r="B25" s="171"/>
      <c r="C25" s="171"/>
      <c r="D25" s="171"/>
      <c r="E25" s="171"/>
      <c r="F25" s="171"/>
      <c r="G25" s="171"/>
      <c r="H25" s="194"/>
      <c r="I25" s="195" t="str">
        <f>IF(AE29=1,"het verlof kan niet ingaan op zondag",IF(AK29=1,"het verlof kan niet ingaan op zaterdag",""))</f>
        <v>het verlof kan niet ingaan op zaterdag</v>
      </c>
      <c r="J25" s="184"/>
      <c r="K25" s="185"/>
      <c r="U25" s="3"/>
      <c r="W25" s="11" t="e">
        <f>G33</f>
        <v>#DIV/0!</v>
      </c>
      <c r="X25" s="3" t="s">
        <v>8</v>
      </c>
      <c r="Y25" s="42"/>
      <c r="AA25" s="53" t="s">
        <v>26</v>
      </c>
      <c r="AE25" s="54" t="s">
        <v>77</v>
      </c>
      <c r="AF25" s="55">
        <f>H25</f>
        <v>0</v>
      </c>
      <c r="AG25" s="54" t="s">
        <v>78</v>
      </c>
      <c r="AH25" s="56">
        <f>WEEKDAY(AF25)</f>
        <v>7</v>
      </c>
    </row>
    <row r="26" spans="1:37" x14ac:dyDescent="0.2">
      <c r="A26" s="170" t="s">
        <v>51</v>
      </c>
      <c r="B26" s="171"/>
      <c r="C26" s="171"/>
      <c r="D26" s="171"/>
      <c r="E26" s="196"/>
      <c r="F26" s="171"/>
      <c r="G26" s="171"/>
      <c r="H26" s="197">
        <f>(ROUNDDOWN(W17/360,0))</f>
        <v>0</v>
      </c>
      <c r="I26" s="171" t="str">
        <f>IF(H25&gt;H27,"Opname mag tot de leeftijd van 8 jaar"," ")</f>
        <v xml:space="preserve"> </v>
      </c>
      <c r="J26" s="171"/>
      <c r="K26" s="185"/>
      <c r="U26" s="116">
        <f>ROUND(U30-K29,2)</f>
        <v>0</v>
      </c>
      <c r="V26" s="57"/>
      <c r="W26" s="58"/>
      <c r="X26" s="5"/>
      <c r="Y26" s="43"/>
      <c r="AA26" s="59" t="s">
        <v>27</v>
      </c>
      <c r="AE26" s="60" t="s">
        <v>83</v>
      </c>
      <c r="AF26" s="61" t="e">
        <f>#REF!</f>
        <v>#REF!</v>
      </c>
      <c r="AG26" s="62" t="e">
        <f>AF26</f>
        <v>#REF!</v>
      </c>
    </row>
    <row r="27" spans="1:37" x14ac:dyDescent="0.2">
      <c r="A27" s="170" t="s">
        <v>49</v>
      </c>
      <c r="B27" s="171"/>
      <c r="C27" s="171"/>
      <c r="D27" s="171"/>
      <c r="E27" s="196"/>
      <c r="F27" s="171"/>
      <c r="G27" s="171"/>
      <c r="H27" s="198" t="str">
        <f>IF(H24="","",Y22)</f>
        <v/>
      </c>
      <c r="I27" s="171"/>
      <c r="J27" s="171"/>
      <c r="K27" s="185"/>
      <c r="U27" s="3" t="s">
        <v>84</v>
      </c>
      <c r="V27" s="57"/>
      <c r="AA27" s="63"/>
      <c r="AE27" s="64" t="s">
        <v>79</v>
      </c>
      <c r="AF27" s="64" t="s">
        <v>30</v>
      </c>
      <c r="AG27" s="64" t="s">
        <v>31</v>
      </c>
      <c r="AH27" s="64" t="s">
        <v>32</v>
      </c>
      <c r="AI27" s="64" t="s">
        <v>33</v>
      </c>
      <c r="AJ27" s="64" t="s">
        <v>34</v>
      </c>
      <c r="AK27" s="64" t="s">
        <v>80</v>
      </c>
    </row>
    <row r="28" spans="1:37" x14ac:dyDescent="0.2">
      <c r="A28" s="170" t="s">
        <v>215</v>
      </c>
      <c r="B28" s="171"/>
      <c r="C28" s="171"/>
      <c r="D28" s="171"/>
      <c r="E28" s="171"/>
      <c r="F28" s="171"/>
      <c r="G28" s="199" t="str">
        <f>IF($H$18=$W$6,"klokuren","lesuren")</f>
        <v>lesuren</v>
      </c>
      <c r="H28" s="293"/>
      <c r="I28" s="171"/>
      <c r="J28" s="171"/>
      <c r="K28" s="185"/>
      <c r="U28" s="3"/>
      <c r="V28" s="57"/>
      <c r="AA28" s="63"/>
      <c r="AE28" s="64"/>
      <c r="AF28" s="64"/>
      <c r="AG28" s="64"/>
      <c r="AH28" s="64"/>
      <c r="AI28" s="64"/>
      <c r="AJ28" s="64"/>
      <c r="AK28" s="64"/>
    </row>
    <row r="29" spans="1:37" ht="13.5" thickBot="1" x14ac:dyDescent="0.25">
      <c r="A29" s="170" t="s">
        <v>76</v>
      </c>
      <c r="B29" s="171"/>
      <c r="C29" s="171"/>
      <c r="D29" s="171"/>
      <c r="E29" s="171"/>
      <c r="F29" s="171"/>
      <c r="G29" s="199" t="str">
        <f>IF($H$18=$W$6,"klokuren","lesuren")</f>
        <v>lesuren</v>
      </c>
      <c r="H29" s="200">
        <f>IF(H18=W6,IF(H22=W11,415*H19,IF(H22=W12,1040*H19,415*H19)),IF(H22=W11,232.64*H19,IF(H22=W12,583*H19,232.64*H19)))-H28</f>
        <v>0</v>
      </c>
      <c r="I29" s="171"/>
      <c r="J29" s="171"/>
      <c r="K29" s="185"/>
      <c r="U29" s="65">
        <f>H29*1659/930</f>
        <v>0</v>
      </c>
      <c r="W29" s="66">
        <f>IF(G29="lesuren",(ROUND(H29*(1659/930),0)),H29)</f>
        <v>0</v>
      </c>
      <c r="X29" s="38" t="s">
        <v>55</v>
      </c>
      <c r="AA29" s="67"/>
      <c r="AD29" s="52" t="s">
        <v>81</v>
      </c>
      <c r="AE29" s="64">
        <f>IF(AH$25=1,1,0)</f>
        <v>0</v>
      </c>
      <c r="AF29" s="64">
        <f>IF(AH$25=2,1,0)</f>
        <v>0</v>
      </c>
      <c r="AG29" s="64">
        <f>IF(AH$25=3,1,0)</f>
        <v>0</v>
      </c>
      <c r="AH29" s="64">
        <f>IF(AH$25=4,1,0)</f>
        <v>0</v>
      </c>
      <c r="AI29" s="64">
        <f>IF(AH$25=5,1,0)</f>
        <v>0</v>
      </c>
      <c r="AJ29" s="64">
        <f>IF(AH$25=6,1,0)</f>
        <v>0</v>
      </c>
      <c r="AK29" s="64">
        <f>IF(AH$25=7,1,0)</f>
        <v>1</v>
      </c>
    </row>
    <row r="30" spans="1:37" ht="13.5" thickBot="1" x14ac:dyDescent="0.25">
      <c r="A30" s="170" t="s">
        <v>59</v>
      </c>
      <c r="B30" s="201" t="str">
        <f>IF($H$18=$W$6,"klokuren","lesuren")</f>
        <v>lesuren</v>
      </c>
      <c r="C30" s="171" t="s">
        <v>29</v>
      </c>
      <c r="D30" s="171"/>
      <c r="E30" s="171"/>
      <c r="F30" s="171"/>
      <c r="G30" s="171"/>
      <c r="H30" s="202" t="s">
        <v>63</v>
      </c>
      <c r="I30" s="171"/>
      <c r="J30" s="171"/>
      <c r="K30" s="185"/>
      <c r="U30" s="117">
        <f>ROUND(D13*G32,2)</f>
        <v>0</v>
      </c>
      <c r="W30" s="68" t="s">
        <v>30</v>
      </c>
      <c r="X30" s="68" t="s">
        <v>31</v>
      </c>
      <c r="Y30" s="12" t="s">
        <v>32</v>
      </c>
      <c r="Z30" s="12" t="s">
        <v>33</v>
      </c>
      <c r="AA30" s="13" t="s">
        <v>34</v>
      </c>
      <c r="AB30" s="13" t="s">
        <v>44</v>
      </c>
    </row>
    <row r="31" spans="1:37" ht="13.5" thickBot="1" x14ac:dyDescent="0.25">
      <c r="A31" s="170"/>
      <c r="B31" s="203" t="s">
        <v>30</v>
      </c>
      <c r="C31" s="203" t="s">
        <v>31</v>
      </c>
      <c r="D31" s="204" t="s">
        <v>32</v>
      </c>
      <c r="E31" s="204" t="s">
        <v>33</v>
      </c>
      <c r="F31" s="205" t="s">
        <v>34</v>
      </c>
      <c r="G31" s="206" t="s">
        <v>44</v>
      </c>
      <c r="H31" s="207" t="s">
        <v>128</v>
      </c>
      <c r="I31" s="171"/>
      <c r="J31" s="208"/>
      <c r="K31" s="185"/>
      <c r="U31" s="69"/>
      <c r="V31" s="70" t="s">
        <v>82</v>
      </c>
      <c r="W31" s="69">
        <f>B32</f>
        <v>0</v>
      </c>
      <c r="X31" s="69">
        <f>C32</f>
        <v>0</v>
      </c>
      <c r="Y31" s="69">
        <f>D32</f>
        <v>0</v>
      </c>
      <c r="Z31" s="69">
        <f>E32</f>
        <v>0</v>
      </c>
      <c r="AA31" s="69">
        <f>F32</f>
        <v>0</v>
      </c>
      <c r="AB31" s="71">
        <f>SUM(W31:AA31)</f>
        <v>0</v>
      </c>
      <c r="AC31" s="38" t="str">
        <f>G29</f>
        <v>lesuren</v>
      </c>
    </row>
    <row r="32" spans="1:37" ht="13.5" thickBot="1" x14ac:dyDescent="0.25">
      <c r="A32" s="170"/>
      <c r="B32" s="209"/>
      <c r="C32" s="209"/>
      <c r="D32" s="209"/>
      <c r="E32" s="209"/>
      <c r="F32" s="209"/>
      <c r="G32" s="210">
        <f>SUM(B32:F32)</f>
        <v>0</v>
      </c>
      <c r="H32" s="211">
        <f>IF(H18="OP",D13*G32/930,IF(H18="Directie",D13*G32/930,G32*D13/1659))</f>
        <v>0</v>
      </c>
      <c r="I32" s="212" t="str">
        <f>IF($H$32&gt;$H$19,"U kunt niet meer dan uw benoemingsomvang","")</f>
        <v/>
      </c>
      <c r="J32" s="208"/>
      <c r="K32" s="213"/>
      <c r="L32" s="125"/>
      <c r="M32" s="125"/>
      <c r="N32" s="125"/>
      <c r="O32" s="125"/>
      <c r="P32" s="125"/>
      <c r="Q32" s="125"/>
      <c r="R32" s="125"/>
      <c r="S32" s="125"/>
      <c r="T32" s="125"/>
      <c r="U32" s="69"/>
      <c r="W32" s="14"/>
      <c r="X32" s="14"/>
      <c r="Y32" s="14"/>
      <c r="Z32" s="14"/>
      <c r="AA32" s="14"/>
      <c r="AB32" s="72"/>
    </row>
    <row r="33" spans="1:27" x14ac:dyDescent="0.2">
      <c r="A33" s="170" t="s">
        <v>122</v>
      </c>
      <c r="B33" s="171"/>
      <c r="C33" s="171"/>
      <c r="D33" s="171"/>
      <c r="E33" s="171"/>
      <c r="F33" s="171"/>
      <c r="G33" s="214" t="e">
        <f>H29/G32</f>
        <v>#DIV/0!</v>
      </c>
      <c r="H33" s="208"/>
      <c r="I33" s="212" t="str">
        <f>IF($H$32&gt;$H$19,"als ouderschapsverlof opnemen.","")</f>
        <v/>
      </c>
      <c r="J33" s="215"/>
      <c r="K33" s="185"/>
      <c r="U33" s="3"/>
      <c r="W33" s="73"/>
      <c r="X33" s="73"/>
      <c r="Y33" s="73"/>
      <c r="Z33" s="74"/>
      <c r="AA33" s="74"/>
    </row>
    <row r="34" spans="1:27" x14ac:dyDescent="0.2">
      <c r="A34" s="170" t="s">
        <v>86</v>
      </c>
      <c r="B34" s="196"/>
      <c r="C34" s="171"/>
      <c r="D34" s="171"/>
      <c r="E34" s="216"/>
      <c r="F34" s="171"/>
      <c r="G34" s="171"/>
      <c r="H34" s="171"/>
      <c r="I34" s="217" t="str">
        <f>IF($H$32&gt;$H$19,"Zie tabblad 'Uitleg' onder punt 2.","")</f>
        <v/>
      </c>
      <c r="J34" s="171"/>
      <c r="K34" s="218"/>
      <c r="L34" s="126"/>
      <c r="M34" s="126"/>
      <c r="N34" s="126"/>
      <c r="O34" s="126"/>
      <c r="P34" s="126"/>
      <c r="Q34" s="126"/>
      <c r="R34" s="126"/>
      <c r="S34" s="126"/>
      <c r="T34" s="126"/>
      <c r="U34" s="3"/>
      <c r="V34" s="75"/>
    </row>
    <row r="35" spans="1:27" x14ac:dyDescent="0.2">
      <c r="A35" s="219" t="s">
        <v>160</v>
      </c>
      <c r="B35" s="196"/>
      <c r="C35" s="171"/>
      <c r="D35" s="171"/>
      <c r="E35" s="216"/>
      <c r="F35" s="171"/>
      <c r="G35" s="220" t="s">
        <v>105</v>
      </c>
      <c r="H35" s="221" t="s">
        <v>89</v>
      </c>
      <c r="I35" s="167"/>
      <c r="J35" s="222"/>
      <c r="K35" s="185"/>
      <c r="V35" s="75"/>
    </row>
    <row r="36" spans="1:27" x14ac:dyDescent="0.2">
      <c r="A36" s="223" t="s">
        <v>35</v>
      </c>
      <c r="B36" s="224" t="s">
        <v>30</v>
      </c>
      <c r="C36" s="224" t="s">
        <v>31</v>
      </c>
      <c r="D36" s="225" t="s">
        <v>32</v>
      </c>
      <c r="E36" s="225" t="s">
        <v>33</v>
      </c>
      <c r="F36" s="226" t="s">
        <v>34</v>
      </c>
      <c r="G36" s="227" t="s">
        <v>106</v>
      </c>
      <c r="H36" s="223" t="s">
        <v>87</v>
      </c>
      <c r="I36" s="223" t="s">
        <v>85</v>
      </c>
      <c r="J36" s="228" t="s">
        <v>88</v>
      </c>
      <c r="K36" s="229"/>
      <c r="L36" s="127"/>
      <c r="M36" s="127"/>
      <c r="N36" s="127"/>
      <c r="O36" s="127"/>
      <c r="P36" s="127"/>
      <c r="Q36" s="127"/>
      <c r="R36" s="127"/>
      <c r="S36" s="127"/>
      <c r="T36" s="127"/>
      <c r="W36" s="3"/>
    </row>
    <row r="37" spans="1:27" s="76" customFormat="1" ht="12" x14ac:dyDescent="0.2">
      <c r="A37" s="292"/>
      <c r="B37" s="231"/>
      <c r="C37" s="231"/>
      <c r="D37" s="231"/>
      <c r="E37" s="231"/>
      <c r="F37" s="231"/>
      <c r="G37" s="232" t="s">
        <v>27</v>
      </c>
      <c r="H37" s="233">
        <f t="shared" ref="H37:H100" si="0">SUM(W37:AA37)</f>
        <v>0</v>
      </c>
      <c r="I37" s="233">
        <f>H37</f>
        <v>0</v>
      </c>
      <c r="J37" s="233">
        <f t="shared" ref="J37:J100" si="1">$H$29-I37</f>
        <v>0</v>
      </c>
      <c r="K37" s="234"/>
      <c r="L37" s="128"/>
      <c r="M37" s="128"/>
      <c r="N37" s="128"/>
      <c r="O37" s="128"/>
      <c r="P37" s="128"/>
      <c r="Q37" s="128"/>
      <c r="R37" s="128"/>
      <c r="S37" s="128"/>
      <c r="T37" s="128"/>
      <c r="W37" s="77">
        <f t="shared" ref="W37:AA68" si="2">IF(B37&lt;&gt;"",B$32,0)</f>
        <v>0</v>
      </c>
      <c r="X37" s="77">
        <f t="shared" si="2"/>
        <v>0</v>
      </c>
      <c r="Y37" s="77">
        <f t="shared" si="2"/>
        <v>0</v>
      </c>
      <c r="Z37" s="77">
        <f t="shared" si="2"/>
        <v>0</v>
      </c>
      <c r="AA37" s="77">
        <f t="shared" si="2"/>
        <v>0</v>
      </c>
    </row>
    <row r="38" spans="1:27" s="76" customFormat="1" ht="12" x14ac:dyDescent="0.2">
      <c r="A38" s="292"/>
      <c r="B38" s="231" t="str">
        <f t="shared" ref="B38:F53" si="3">IF(B$32="","",IF($G37="nee",B$37+7*$U38,""))</f>
        <v/>
      </c>
      <c r="C38" s="231" t="str">
        <f t="shared" si="3"/>
        <v/>
      </c>
      <c r="D38" s="231" t="str">
        <f t="shared" si="3"/>
        <v/>
      </c>
      <c r="E38" s="231" t="str">
        <f t="shared" si="3"/>
        <v/>
      </c>
      <c r="F38" s="231" t="str">
        <f t="shared" si="3"/>
        <v/>
      </c>
      <c r="G38" s="232" t="str">
        <f>IF(G37="nee","nee",IF(G37="ja","n.v.t.",IF(G37="n.v.t.","n.v.t.","")))</f>
        <v>nee</v>
      </c>
      <c r="H38" s="233">
        <f t="shared" si="0"/>
        <v>0</v>
      </c>
      <c r="I38" s="233">
        <f t="shared" ref="I38:I101" si="4">I37+H38</f>
        <v>0</v>
      </c>
      <c r="J38" s="233">
        <f t="shared" si="1"/>
        <v>0</v>
      </c>
      <c r="K38" s="234"/>
      <c r="L38" s="128"/>
      <c r="M38" s="128"/>
      <c r="N38" s="128"/>
      <c r="O38" s="128"/>
      <c r="P38" s="128"/>
      <c r="Q38" s="128"/>
      <c r="R38" s="128"/>
      <c r="S38" s="128"/>
      <c r="T38" s="128"/>
      <c r="U38" s="76">
        <v>1</v>
      </c>
      <c r="W38" s="77">
        <f t="shared" si="2"/>
        <v>0</v>
      </c>
      <c r="X38" s="77">
        <f t="shared" si="2"/>
        <v>0</v>
      </c>
      <c r="Y38" s="77">
        <f t="shared" si="2"/>
        <v>0</v>
      </c>
      <c r="Z38" s="77">
        <f t="shared" si="2"/>
        <v>0</v>
      </c>
      <c r="AA38" s="77">
        <f t="shared" si="2"/>
        <v>0</v>
      </c>
    </row>
    <row r="39" spans="1:27" s="76" customFormat="1" ht="12" x14ac:dyDescent="0.2">
      <c r="A39" s="292"/>
      <c r="B39" s="231" t="str">
        <f t="shared" si="3"/>
        <v/>
      </c>
      <c r="C39" s="231" t="str">
        <f t="shared" si="3"/>
        <v/>
      </c>
      <c r="D39" s="231" t="str">
        <f t="shared" si="3"/>
        <v/>
      </c>
      <c r="E39" s="231" t="str">
        <f t="shared" si="3"/>
        <v/>
      </c>
      <c r="F39" s="231" t="str">
        <f t="shared" si="3"/>
        <v/>
      </c>
      <c r="G39" s="232" t="str">
        <f t="shared" ref="G39:G102" si="5">IF(G38="nee","nee",IF(G38="ja","n.v.t.",IF(G38="n.v.t.","n.v.t.","")))</f>
        <v>nee</v>
      </c>
      <c r="H39" s="233">
        <f t="shared" si="0"/>
        <v>0</v>
      </c>
      <c r="I39" s="233">
        <f t="shared" si="4"/>
        <v>0</v>
      </c>
      <c r="J39" s="233">
        <f t="shared" si="1"/>
        <v>0</v>
      </c>
      <c r="K39" s="234"/>
      <c r="L39" s="128"/>
      <c r="M39" s="128"/>
      <c r="N39" s="128"/>
      <c r="O39" s="128"/>
      <c r="P39" s="128"/>
      <c r="Q39" s="128"/>
      <c r="R39" s="128"/>
      <c r="S39" s="128"/>
      <c r="T39" s="128"/>
      <c r="U39" s="76">
        <v>2</v>
      </c>
      <c r="W39" s="77">
        <f t="shared" si="2"/>
        <v>0</v>
      </c>
      <c r="X39" s="77">
        <f t="shared" si="2"/>
        <v>0</v>
      </c>
      <c r="Y39" s="77">
        <f t="shared" si="2"/>
        <v>0</v>
      </c>
      <c r="Z39" s="77">
        <f t="shared" si="2"/>
        <v>0</v>
      </c>
      <c r="AA39" s="77">
        <f t="shared" si="2"/>
        <v>0</v>
      </c>
    </row>
    <row r="40" spans="1:27" s="76" customFormat="1" ht="12" x14ac:dyDescent="0.2">
      <c r="A40" s="292"/>
      <c r="B40" s="231" t="str">
        <f t="shared" si="3"/>
        <v/>
      </c>
      <c r="C40" s="231" t="str">
        <f t="shared" si="3"/>
        <v/>
      </c>
      <c r="D40" s="231" t="str">
        <f t="shared" si="3"/>
        <v/>
      </c>
      <c r="E40" s="231" t="str">
        <f t="shared" si="3"/>
        <v/>
      </c>
      <c r="F40" s="231" t="str">
        <f t="shared" si="3"/>
        <v/>
      </c>
      <c r="G40" s="232" t="str">
        <f t="shared" si="5"/>
        <v>nee</v>
      </c>
      <c r="H40" s="233">
        <f t="shared" si="0"/>
        <v>0</v>
      </c>
      <c r="I40" s="233">
        <f t="shared" si="4"/>
        <v>0</v>
      </c>
      <c r="J40" s="233">
        <f t="shared" si="1"/>
        <v>0</v>
      </c>
      <c r="K40" s="234"/>
      <c r="L40" s="128"/>
      <c r="M40" s="128"/>
      <c r="N40" s="128"/>
      <c r="O40" s="128"/>
      <c r="P40" s="128"/>
      <c r="Q40" s="128"/>
      <c r="R40" s="128"/>
      <c r="S40" s="128"/>
      <c r="T40" s="128"/>
      <c r="U40" s="76">
        <v>3</v>
      </c>
      <c r="W40" s="77">
        <f t="shared" si="2"/>
        <v>0</v>
      </c>
      <c r="X40" s="77">
        <f t="shared" si="2"/>
        <v>0</v>
      </c>
      <c r="Y40" s="77">
        <f t="shared" si="2"/>
        <v>0</v>
      </c>
      <c r="Z40" s="77">
        <f t="shared" si="2"/>
        <v>0</v>
      </c>
      <c r="AA40" s="77">
        <f t="shared" si="2"/>
        <v>0</v>
      </c>
    </row>
    <row r="41" spans="1:27" s="76" customFormat="1" ht="12" x14ac:dyDescent="0.2">
      <c r="A41" s="292"/>
      <c r="B41" s="231" t="str">
        <f t="shared" si="3"/>
        <v/>
      </c>
      <c r="C41" s="231" t="str">
        <f t="shared" si="3"/>
        <v/>
      </c>
      <c r="D41" s="231" t="str">
        <f t="shared" si="3"/>
        <v/>
      </c>
      <c r="E41" s="231" t="str">
        <f t="shared" si="3"/>
        <v/>
      </c>
      <c r="F41" s="231" t="str">
        <f t="shared" si="3"/>
        <v/>
      </c>
      <c r="G41" s="232" t="str">
        <f t="shared" si="5"/>
        <v>nee</v>
      </c>
      <c r="H41" s="233">
        <f t="shared" si="0"/>
        <v>0</v>
      </c>
      <c r="I41" s="233">
        <f t="shared" si="4"/>
        <v>0</v>
      </c>
      <c r="J41" s="233">
        <f t="shared" si="1"/>
        <v>0</v>
      </c>
      <c r="K41" s="234"/>
      <c r="L41" s="128"/>
      <c r="M41" s="128"/>
      <c r="N41" s="128"/>
      <c r="O41" s="128"/>
      <c r="P41" s="128"/>
      <c r="Q41" s="128"/>
      <c r="R41" s="128"/>
      <c r="S41" s="128"/>
      <c r="T41" s="128"/>
      <c r="U41" s="76">
        <v>4</v>
      </c>
      <c r="W41" s="77">
        <f t="shared" si="2"/>
        <v>0</v>
      </c>
      <c r="X41" s="77">
        <f t="shared" si="2"/>
        <v>0</v>
      </c>
      <c r="Y41" s="77">
        <f t="shared" si="2"/>
        <v>0</v>
      </c>
      <c r="Z41" s="77">
        <f t="shared" si="2"/>
        <v>0</v>
      </c>
      <c r="AA41" s="77">
        <f t="shared" si="2"/>
        <v>0</v>
      </c>
    </row>
    <row r="42" spans="1:27" s="76" customFormat="1" ht="12" x14ac:dyDescent="0.2">
      <c r="A42" s="292"/>
      <c r="B42" s="231" t="str">
        <f t="shared" si="3"/>
        <v/>
      </c>
      <c r="C42" s="231" t="str">
        <f t="shared" si="3"/>
        <v/>
      </c>
      <c r="D42" s="231" t="str">
        <f t="shared" si="3"/>
        <v/>
      </c>
      <c r="E42" s="231" t="str">
        <f t="shared" si="3"/>
        <v/>
      </c>
      <c r="F42" s="231" t="str">
        <f t="shared" si="3"/>
        <v/>
      </c>
      <c r="G42" s="232" t="str">
        <f t="shared" si="5"/>
        <v>nee</v>
      </c>
      <c r="H42" s="233">
        <f t="shared" si="0"/>
        <v>0</v>
      </c>
      <c r="I42" s="233">
        <f t="shared" si="4"/>
        <v>0</v>
      </c>
      <c r="J42" s="233">
        <f t="shared" si="1"/>
        <v>0</v>
      </c>
      <c r="K42" s="234"/>
      <c r="L42" s="128"/>
      <c r="M42" s="128"/>
      <c r="N42" s="128"/>
      <c r="O42" s="128"/>
      <c r="P42" s="128"/>
      <c r="Q42" s="128"/>
      <c r="R42" s="128"/>
      <c r="S42" s="128"/>
      <c r="T42" s="128"/>
      <c r="U42" s="76">
        <v>5</v>
      </c>
      <c r="W42" s="77">
        <f t="shared" si="2"/>
        <v>0</v>
      </c>
      <c r="X42" s="77">
        <f t="shared" si="2"/>
        <v>0</v>
      </c>
      <c r="Y42" s="77">
        <f t="shared" si="2"/>
        <v>0</v>
      </c>
      <c r="Z42" s="77">
        <f t="shared" si="2"/>
        <v>0</v>
      </c>
      <c r="AA42" s="77">
        <f t="shared" si="2"/>
        <v>0</v>
      </c>
    </row>
    <row r="43" spans="1:27" s="76" customFormat="1" ht="12" x14ac:dyDescent="0.2">
      <c r="A43" s="292"/>
      <c r="B43" s="231" t="str">
        <f t="shared" si="3"/>
        <v/>
      </c>
      <c r="C43" s="231" t="str">
        <f t="shared" si="3"/>
        <v/>
      </c>
      <c r="D43" s="231" t="str">
        <f t="shared" si="3"/>
        <v/>
      </c>
      <c r="E43" s="231" t="str">
        <f t="shared" si="3"/>
        <v/>
      </c>
      <c r="F43" s="231" t="str">
        <f t="shared" si="3"/>
        <v/>
      </c>
      <c r="G43" s="232" t="str">
        <f t="shared" si="5"/>
        <v>nee</v>
      </c>
      <c r="H43" s="233">
        <f t="shared" si="0"/>
        <v>0</v>
      </c>
      <c r="I43" s="233">
        <f t="shared" si="4"/>
        <v>0</v>
      </c>
      <c r="J43" s="233">
        <f t="shared" si="1"/>
        <v>0</v>
      </c>
      <c r="K43" s="234"/>
      <c r="L43" s="128"/>
      <c r="M43" s="128"/>
      <c r="N43" s="128"/>
      <c r="O43" s="128"/>
      <c r="P43" s="128"/>
      <c r="Q43" s="128"/>
      <c r="R43" s="128"/>
      <c r="S43" s="128"/>
      <c r="T43" s="128"/>
      <c r="U43" s="76">
        <v>6</v>
      </c>
      <c r="W43" s="77">
        <f t="shared" si="2"/>
        <v>0</v>
      </c>
      <c r="X43" s="77">
        <f t="shared" si="2"/>
        <v>0</v>
      </c>
      <c r="Y43" s="77">
        <f t="shared" si="2"/>
        <v>0</v>
      </c>
      <c r="Z43" s="77">
        <f t="shared" si="2"/>
        <v>0</v>
      </c>
      <c r="AA43" s="77">
        <f t="shared" si="2"/>
        <v>0</v>
      </c>
    </row>
    <row r="44" spans="1:27" s="76" customFormat="1" ht="12" x14ac:dyDescent="0.2">
      <c r="A44" s="292"/>
      <c r="B44" s="231" t="str">
        <f t="shared" si="3"/>
        <v/>
      </c>
      <c r="C44" s="231" t="str">
        <f t="shared" si="3"/>
        <v/>
      </c>
      <c r="D44" s="231" t="str">
        <f t="shared" si="3"/>
        <v/>
      </c>
      <c r="E44" s="231" t="str">
        <f t="shared" si="3"/>
        <v/>
      </c>
      <c r="F44" s="231" t="str">
        <f t="shared" si="3"/>
        <v/>
      </c>
      <c r="G44" s="232" t="str">
        <f t="shared" si="5"/>
        <v>nee</v>
      </c>
      <c r="H44" s="233">
        <f t="shared" si="0"/>
        <v>0</v>
      </c>
      <c r="I44" s="233">
        <f t="shared" si="4"/>
        <v>0</v>
      </c>
      <c r="J44" s="233">
        <f t="shared" si="1"/>
        <v>0</v>
      </c>
      <c r="K44" s="235" t="str">
        <f t="shared" ref="K44:K107" si="6">IF(J44&lt;0,"U neemt te veel uren op","")</f>
        <v/>
      </c>
      <c r="L44" s="129"/>
      <c r="M44" s="129"/>
      <c r="N44" s="129"/>
      <c r="O44" s="129"/>
      <c r="P44" s="129"/>
      <c r="Q44" s="129"/>
      <c r="R44" s="129"/>
      <c r="S44" s="129"/>
      <c r="T44" s="129"/>
      <c r="U44" s="76">
        <v>7</v>
      </c>
      <c r="W44" s="77">
        <f t="shared" si="2"/>
        <v>0</v>
      </c>
      <c r="X44" s="77">
        <f t="shared" si="2"/>
        <v>0</v>
      </c>
      <c r="Y44" s="77">
        <f t="shared" si="2"/>
        <v>0</v>
      </c>
      <c r="Z44" s="77">
        <f t="shared" si="2"/>
        <v>0</v>
      </c>
      <c r="AA44" s="77">
        <f t="shared" si="2"/>
        <v>0</v>
      </c>
    </row>
    <row r="45" spans="1:27" s="76" customFormat="1" ht="12" x14ac:dyDescent="0.2">
      <c r="A45" s="292"/>
      <c r="B45" s="231" t="str">
        <f t="shared" si="3"/>
        <v/>
      </c>
      <c r="C45" s="231" t="str">
        <f t="shared" si="3"/>
        <v/>
      </c>
      <c r="D45" s="231" t="str">
        <f t="shared" si="3"/>
        <v/>
      </c>
      <c r="E45" s="231" t="str">
        <f t="shared" si="3"/>
        <v/>
      </c>
      <c r="F45" s="231" t="str">
        <f t="shared" si="3"/>
        <v/>
      </c>
      <c r="G45" s="232" t="str">
        <f t="shared" si="5"/>
        <v>nee</v>
      </c>
      <c r="H45" s="233">
        <f t="shared" si="0"/>
        <v>0</v>
      </c>
      <c r="I45" s="233">
        <f t="shared" si="4"/>
        <v>0</v>
      </c>
      <c r="J45" s="233">
        <f t="shared" si="1"/>
        <v>0</v>
      </c>
      <c r="K45" s="235" t="str">
        <f t="shared" si="6"/>
        <v/>
      </c>
      <c r="L45" s="129"/>
      <c r="M45" s="129"/>
      <c r="N45" s="129"/>
      <c r="O45" s="129"/>
      <c r="P45" s="129"/>
      <c r="Q45" s="129"/>
      <c r="R45" s="129"/>
      <c r="S45" s="129"/>
      <c r="T45" s="129"/>
      <c r="U45" s="76">
        <v>8</v>
      </c>
      <c r="W45" s="77">
        <f t="shared" si="2"/>
        <v>0</v>
      </c>
      <c r="X45" s="77">
        <f t="shared" si="2"/>
        <v>0</v>
      </c>
      <c r="Y45" s="77">
        <f t="shared" si="2"/>
        <v>0</v>
      </c>
      <c r="Z45" s="77">
        <f t="shared" si="2"/>
        <v>0</v>
      </c>
      <c r="AA45" s="77">
        <f t="shared" si="2"/>
        <v>0</v>
      </c>
    </row>
    <row r="46" spans="1:27" s="76" customFormat="1" ht="12" x14ac:dyDescent="0.2">
      <c r="A46" s="292"/>
      <c r="B46" s="231" t="str">
        <f t="shared" si="3"/>
        <v/>
      </c>
      <c r="C46" s="231" t="str">
        <f t="shared" si="3"/>
        <v/>
      </c>
      <c r="D46" s="231" t="str">
        <f t="shared" si="3"/>
        <v/>
      </c>
      <c r="E46" s="231" t="str">
        <f t="shared" si="3"/>
        <v/>
      </c>
      <c r="F46" s="231" t="str">
        <f t="shared" si="3"/>
        <v/>
      </c>
      <c r="G46" s="232" t="str">
        <f t="shared" si="5"/>
        <v>nee</v>
      </c>
      <c r="H46" s="233">
        <f t="shared" si="0"/>
        <v>0</v>
      </c>
      <c r="I46" s="233">
        <f t="shared" si="4"/>
        <v>0</v>
      </c>
      <c r="J46" s="233">
        <f t="shared" si="1"/>
        <v>0</v>
      </c>
      <c r="K46" s="235" t="str">
        <f t="shared" si="6"/>
        <v/>
      </c>
      <c r="L46" s="129"/>
      <c r="M46" s="129"/>
      <c r="N46" s="129"/>
      <c r="O46" s="129"/>
      <c r="P46" s="129"/>
      <c r="Q46" s="129"/>
      <c r="R46" s="129"/>
      <c r="S46" s="129"/>
      <c r="T46" s="129"/>
      <c r="U46" s="76">
        <v>9</v>
      </c>
      <c r="W46" s="77">
        <f t="shared" si="2"/>
        <v>0</v>
      </c>
      <c r="X46" s="77">
        <f t="shared" si="2"/>
        <v>0</v>
      </c>
      <c r="Y46" s="77">
        <f t="shared" si="2"/>
        <v>0</v>
      </c>
      <c r="Z46" s="77">
        <f t="shared" si="2"/>
        <v>0</v>
      </c>
      <c r="AA46" s="77">
        <f t="shared" si="2"/>
        <v>0</v>
      </c>
    </row>
    <row r="47" spans="1:27" s="76" customFormat="1" ht="12" x14ac:dyDescent="0.2">
      <c r="A47" s="292"/>
      <c r="B47" s="231" t="str">
        <f t="shared" si="3"/>
        <v/>
      </c>
      <c r="C47" s="231" t="str">
        <f t="shared" si="3"/>
        <v/>
      </c>
      <c r="D47" s="231" t="str">
        <f t="shared" si="3"/>
        <v/>
      </c>
      <c r="E47" s="231" t="str">
        <f t="shared" si="3"/>
        <v/>
      </c>
      <c r="F47" s="231" t="str">
        <f t="shared" si="3"/>
        <v/>
      </c>
      <c r="G47" s="232" t="str">
        <f t="shared" si="5"/>
        <v>nee</v>
      </c>
      <c r="H47" s="233">
        <f t="shared" si="0"/>
        <v>0</v>
      </c>
      <c r="I47" s="233">
        <f t="shared" si="4"/>
        <v>0</v>
      </c>
      <c r="J47" s="233">
        <f t="shared" si="1"/>
        <v>0</v>
      </c>
      <c r="K47" s="235" t="str">
        <f t="shared" si="6"/>
        <v/>
      </c>
      <c r="L47" s="129"/>
      <c r="M47" s="129"/>
      <c r="N47" s="129"/>
      <c r="O47" s="129"/>
      <c r="P47" s="129"/>
      <c r="Q47" s="129"/>
      <c r="R47" s="129"/>
      <c r="S47" s="129"/>
      <c r="T47" s="129"/>
      <c r="U47" s="76">
        <v>10</v>
      </c>
      <c r="W47" s="77">
        <f t="shared" si="2"/>
        <v>0</v>
      </c>
      <c r="X47" s="77">
        <f t="shared" si="2"/>
        <v>0</v>
      </c>
      <c r="Y47" s="77">
        <f t="shared" si="2"/>
        <v>0</v>
      </c>
      <c r="Z47" s="77">
        <f t="shared" si="2"/>
        <v>0</v>
      </c>
      <c r="AA47" s="77">
        <f t="shared" si="2"/>
        <v>0</v>
      </c>
    </row>
    <row r="48" spans="1:27" s="76" customFormat="1" ht="12" x14ac:dyDescent="0.2">
      <c r="A48" s="292"/>
      <c r="B48" s="231" t="str">
        <f t="shared" si="3"/>
        <v/>
      </c>
      <c r="C48" s="231" t="str">
        <f t="shared" si="3"/>
        <v/>
      </c>
      <c r="D48" s="231" t="str">
        <f t="shared" si="3"/>
        <v/>
      </c>
      <c r="E48" s="231" t="str">
        <f t="shared" si="3"/>
        <v/>
      </c>
      <c r="F48" s="231" t="str">
        <f t="shared" si="3"/>
        <v/>
      </c>
      <c r="G48" s="232" t="str">
        <f t="shared" si="5"/>
        <v>nee</v>
      </c>
      <c r="H48" s="233">
        <f t="shared" si="0"/>
        <v>0</v>
      </c>
      <c r="I48" s="233">
        <f t="shared" si="4"/>
        <v>0</v>
      </c>
      <c r="J48" s="233">
        <f t="shared" si="1"/>
        <v>0</v>
      </c>
      <c r="K48" s="235" t="str">
        <f t="shared" si="6"/>
        <v/>
      </c>
      <c r="L48" s="129"/>
      <c r="M48" s="129"/>
      <c r="N48" s="129"/>
      <c r="O48" s="129"/>
      <c r="P48" s="129"/>
      <c r="Q48" s="129"/>
      <c r="R48" s="129"/>
      <c r="S48" s="129"/>
      <c r="T48" s="129"/>
      <c r="U48" s="76">
        <v>11</v>
      </c>
      <c r="W48" s="77">
        <f t="shared" si="2"/>
        <v>0</v>
      </c>
      <c r="X48" s="77">
        <f t="shared" si="2"/>
        <v>0</v>
      </c>
      <c r="Y48" s="77">
        <f t="shared" si="2"/>
        <v>0</v>
      </c>
      <c r="Z48" s="77">
        <f t="shared" si="2"/>
        <v>0</v>
      </c>
      <c r="AA48" s="77">
        <f t="shared" si="2"/>
        <v>0</v>
      </c>
    </row>
    <row r="49" spans="1:27" s="76" customFormat="1" ht="12" x14ac:dyDescent="0.2">
      <c r="A49" s="292"/>
      <c r="B49" s="231" t="str">
        <f t="shared" si="3"/>
        <v/>
      </c>
      <c r="C49" s="231" t="str">
        <f t="shared" si="3"/>
        <v/>
      </c>
      <c r="D49" s="231" t="str">
        <f t="shared" si="3"/>
        <v/>
      </c>
      <c r="E49" s="231" t="str">
        <f t="shared" si="3"/>
        <v/>
      </c>
      <c r="F49" s="231" t="str">
        <f t="shared" si="3"/>
        <v/>
      </c>
      <c r="G49" s="232" t="str">
        <f t="shared" si="5"/>
        <v>nee</v>
      </c>
      <c r="H49" s="233">
        <f t="shared" si="0"/>
        <v>0</v>
      </c>
      <c r="I49" s="233">
        <f t="shared" si="4"/>
        <v>0</v>
      </c>
      <c r="J49" s="233">
        <f t="shared" si="1"/>
        <v>0</v>
      </c>
      <c r="K49" s="235" t="str">
        <f t="shared" si="6"/>
        <v/>
      </c>
      <c r="L49" s="129"/>
      <c r="M49" s="129"/>
      <c r="N49" s="129"/>
      <c r="O49" s="129"/>
      <c r="P49" s="129"/>
      <c r="Q49" s="129"/>
      <c r="R49" s="129"/>
      <c r="S49" s="129"/>
      <c r="T49" s="129"/>
      <c r="U49" s="76">
        <v>12</v>
      </c>
      <c r="W49" s="77">
        <f t="shared" si="2"/>
        <v>0</v>
      </c>
      <c r="X49" s="77">
        <f t="shared" si="2"/>
        <v>0</v>
      </c>
      <c r="Y49" s="77">
        <f t="shared" si="2"/>
        <v>0</v>
      </c>
      <c r="Z49" s="77">
        <f t="shared" si="2"/>
        <v>0</v>
      </c>
      <c r="AA49" s="77">
        <f t="shared" si="2"/>
        <v>0</v>
      </c>
    </row>
    <row r="50" spans="1:27" s="76" customFormat="1" ht="12" x14ac:dyDescent="0.2">
      <c r="A50" s="292"/>
      <c r="B50" s="231" t="str">
        <f t="shared" si="3"/>
        <v/>
      </c>
      <c r="C50" s="231" t="str">
        <f t="shared" si="3"/>
        <v/>
      </c>
      <c r="D50" s="231" t="str">
        <f t="shared" si="3"/>
        <v/>
      </c>
      <c r="E50" s="231" t="str">
        <f t="shared" si="3"/>
        <v/>
      </c>
      <c r="F50" s="231" t="str">
        <f t="shared" si="3"/>
        <v/>
      </c>
      <c r="G50" s="232" t="str">
        <f t="shared" si="5"/>
        <v>nee</v>
      </c>
      <c r="H50" s="233">
        <f t="shared" si="0"/>
        <v>0</v>
      </c>
      <c r="I50" s="233">
        <f t="shared" si="4"/>
        <v>0</v>
      </c>
      <c r="J50" s="233">
        <f t="shared" si="1"/>
        <v>0</v>
      </c>
      <c r="K50" s="235" t="str">
        <f t="shared" si="6"/>
        <v/>
      </c>
      <c r="L50" s="129"/>
      <c r="M50" s="129"/>
      <c r="N50" s="129"/>
      <c r="O50" s="129"/>
      <c r="P50" s="129"/>
      <c r="Q50" s="129"/>
      <c r="R50" s="129"/>
      <c r="S50" s="129"/>
      <c r="T50" s="129"/>
      <c r="U50" s="76">
        <v>13</v>
      </c>
      <c r="W50" s="77">
        <f t="shared" si="2"/>
        <v>0</v>
      </c>
      <c r="X50" s="77">
        <f t="shared" si="2"/>
        <v>0</v>
      </c>
      <c r="Y50" s="77">
        <f t="shared" si="2"/>
        <v>0</v>
      </c>
      <c r="Z50" s="77">
        <f t="shared" si="2"/>
        <v>0</v>
      </c>
      <c r="AA50" s="77">
        <f t="shared" si="2"/>
        <v>0</v>
      </c>
    </row>
    <row r="51" spans="1:27" s="76" customFormat="1" ht="12" x14ac:dyDescent="0.2">
      <c r="A51" s="292"/>
      <c r="B51" s="231" t="str">
        <f t="shared" si="3"/>
        <v/>
      </c>
      <c r="C51" s="231" t="str">
        <f t="shared" si="3"/>
        <v/>
      </c>
      <c r="D51" s="231" t="str">
        <f t="shared" si="3"/>
        <v/>
      </c>
      <c r="E51" s="231" t="str">
        <f t="shared" si="3"/>
        <v/>
      </c>
      <c r="F51" s="231" t="str">
        <f t="shared" si="3"/>
        <v/>
      </c>
      <c r="G51" s="232" t="str">
        <f t="shared" si="5"/>
        <v>nee</v>
      </c>
      <c r="H51" s="233">
        <f t="shared" si="0"/>
        <v>0</v>
      </c>
      <c r="I51" s="233">
        <f t="shared" si="4"/>
        <v>0</v>
      </c>
      <c r="J51" s="233">
        <f t="shared" si="1"/>
        <v>0</v>
      </c>
      <c r="K51" s="235" t="str">
        <f t="shared" si="6"/>
        <v/>
      </c>
      <c r="L51" s="129"/>
      <c r="M51" s="129"/>
      <c r="N51" s="129"/>
      <c r="O51" s="129"/>
      <c r="P51" s="129"/>
      <c r="Q51" s="129"/>
      <c r="R51" s="129"/>
      <c r="S51" s="129"/>
      <c r="T51" s="129"/>
      <c r="U51" s="76">
        <v>14</v>
      </c>
      <c r="W51" s="77">
        <f t="shared" si="2"/>
        <v>0</v>
      </c>
      <c r="X51" s="77">
        <f t="shared" si="2"/>
        <v>0</v>
      </c>
      <c r="Y51" s="77">
        <f t="shared" si="2"/>
        <v>0</v>
      </c>
      <c r="Z51" s="77">
        <f t="shared" si="2"/>
        <v>0</v>
      </c>
      <c r="AA51" s="77">
        <f t="shared" si="2"/>
        <v>0</v>
      </c>
    </row>
    <row r="52" spans="1:27" s="76" customFormat="1" ht="12" x14ac:dyDescent="0.2">
      <c r="A52" s="292"/>
      <c r="B52" s="231" t="str">
        <f t="shared" si="3"/>
        <v/>
      </c>
      <c r="C52" s="231" t="str">
        <f t="shared" si="3"/>
        <v/>
      </c>
      <c r="D52" s="231" t="str">
        <f t="shared" si="3"/>
        <v/>
      </c>
      <c r="E52" s="231" t="str">
        <f t="shared" si="3"/>
        <v/>
      </c>
      <c r="F52" s="231" t="str">
        <f t="shared" si="3"/>
        <v/>
      </c>
      <c r="G52" s="232" t="str">
        <f t="shared" si="5"/>
        <v>nee</v>
      </c>
      <c r="H52" s="233">
        <f t="shared" si="0"/>
        <v>0</v>
      </c>
      <c r="I52" s="233">
        <f t="shared" si="4"/>
        <v>0</v>
      </c>
      <c r="J52" s="233">
        <f t="shared" si="1"/>
        <v>0</v>
      </c>
      <c r="K52" s="235" t="str">
        <f t="shared" si="6"/>
        <v/>
      </c>
      <c r="L52" s="129"/>
      <c r="M52" s="129"/>
      <c r="N52" s="129"/>
      <c r="O52" s="129"/>
      <c r="P52" s="129"/>
      <c r="Q52" s="129"/>
      <c r="R52" s="129"/>
      <c r="S52" s="129"/>
      <c r="T52" s="129"/>
      <c r="U52" s="76">
        <v>15</v>
      </c>
      <c r="W52" s="77">
        <f t="shared" si="2"/>
        <v>0</v>
      </c>
      <c r="X52" s="77">
        <f t="shared" si="2"/>
        <v>0</v>
      </c>
      <c r="Y52" s="77">
        <f t="shared" si="2"/>
        <v>0</v>
      </c>
      <c r="Z52" s="77">
        <f t="shared" si="2"/>
        <v>0</v>
      </c>
      <c r="AA52" s="77">
        <f t="shared" si="2"/>
        <v>0</v>
      </c>
    </row>
    <row r="53" spans="1:27" s="76" customFormat="1" ht="12" x14ac:dyDescent="0.2">
      <c r="A53" s="292"/>
      <c r="B53" s="231" t="str">
        <f t="shared" si="3"/>
        <v/>
      </c>
      <c r="C53" s="231" t="str">
        <f t="shared" si="3"/>
        <v/>
      </c>
      <c r="D53" s="231" t="str">
        <f t="shared" si="3"/>
        <v/>
      </c>
      <c r="E53" s="231" t="str">
        <f t="shared" si="3"/>
        <v/>
      </c>
      <c r="F53" s="231" t="str">
        <f t="shared" si="3"/>
        <v/>
      </c>
      <c r="G53" s="232" t="str">
        <f t="shared" si="5"/>
        <v>nee</v>
      </c>
      <c r="H53" s="233">
        <f t="shared" si="0"/>
        <v>0</v>
      </c>
      <c r="I53" s="233">
        <f t="shared" si="4"/>
        <v>0</v>
      </c>
      <c r="J53" s="233">
        <f t="shared" si="1"/>
        <v>0</v>
      </c>
      <c r="K53" s="235" t="str">
        <f t="shared" si="6"/>
        <v/>
      </c>
      <c r="L53" s="129"/>
      <c r="M53" s="129"/>
      <c r="N53" s="129"/>
      <c r="O53" s="129"/>
      <c r="P53" s="129"/>
      <c r="Q53" s="129"/>
      <c r="R53" s="129"/>
      <c r="S53" s="129"/>
      <c r="T53" s="129"/>
      <c r="U53" s="76">
        <v>16</v>
      </c>
      <c r="W53" s="77">
        <f t="shared" si="2"/>
        <v>0</v>
      </c>
      <c r="X53" s="77">
        <f t="shared" si="2"/>
        <v>0</v>
      </c>
      <c r="Y53" s="77">
        <f t="shared" si="2"/>
        <v>0</v>
      </c>
      <c r="Z53" s="77">
        <f t="shared" si="2"/>
        <v>0</v>
      </c>
      <c r="AA53" s="77">
        <f t="shared" si="2"/>
        <v>0</v>
      </c>
    </row>
    <row r="54" spans="1:27" s="76" customFormat="1" ht="12" x14ac:dyDescent="0.2">
      <c r="A54" s="292"/>
      <c r="B54" s="231" t="str">
        <f t="shared" ref="B54:E117" si="7">IF(B$32="","",IF($G53="nee",B$37+7*$U54,""))</f>
        <v/>
      </c>
      <c r="C54" s="231" t="str">
        <f t="shared" si="7"/>
        <v/>
      </c>
      <c r="D54" s="231" t="str">
        <f t="shared" si="7"/>
        <v/>
      </c>
      <c r="E54" s="231" t="str">
        <f t="shared" si="7"/>
        <v/>
      </c>
      <c r="F54" s="231" t="str">
        <f t="shared" ref="F54:F117" si="8">IF(F$32="","",IF($G53="nee",F$37+7*$U54,""))</f>
        <v/>
      </c>
      <c r="G54" s="232" t="str">
        <f t="shared" si="5"/>
        <v>nee</v>
      </c>
      <c r="H54" s="233">
        <f t="shared" si="0"/>
        <v>0</v>
      </c>
      <c r="I54" s="233">
        <f t="shared" si="4"/>
        <v>0</v>
      </c>
      <c r="J54" s="233">
        <f t="shared" si="1"/>
        <v>0</v>
      </c>
      <c r="K54" s="235" t="str">
        <f t="shared" si="6"/>
        <v/>
      </c>
      <c r="L54" s="129"/>
      <c r="M54" s="129"/>
      <c r="N54" s="129"/>
      <c r="O54" s="129"/>
      <c r="P54" s="129"/>
      <c r="Q54" s="129"/>
      <c r="R54" s="129"/>
      <c r="S54" s="129"/>
      <c r="T54" s="129"/>
      <c r="U54" s="76">
        <v>17</v>
      </c>
      <c r="W54" s="77">
        <f t="shared" si="2"/>
        <v>0</v>
      </c>
      <c r="X54" s="77">
        <f t="shared" si="2"/>
        <v>0</v>
      </c>
      <c r="Y54" s="77">
        <f t="shared" si="2"/>
        <v>0</v>
      </c>
      <c r="Z54" s="77">
        <f t="shared" si="2"/>
        <v>0</v>
      </c>
      <c r="AA54" s="77">
        <f t="shared" si="2"/>
        <v>0</v>
      </c>
    </row>
    <row r="55" spans="1:27" s="76" customFormat="1" ht="12" x14ac:dyDescent="0.2">
      <c r="A55" s="292"/>
      <c r="B55" s="231" t="str">
        <f t="shared" si="7"/>
        <v/>
      </c>
      <c r="C55" s="231" t="str">
        <f t="shared" si="7"/>
        <v/>
      </c>
      <c r="D55" s="231" t="str">
        <f t="shared" si="7"/>
        <v/>
      </c>
      <c r="E55" s="231" t="str">
        <f t="shared" si="7"/>
        <v/>
      </c>
      <c r="F55" s="231" t="str">
        <f t="shared" si="8"/>
        <v/>
      </c>
      <c r="G55" s="232" t="str">
        <f t="shared" si="5"/>
        <v>nee</v>
      </c>
      <c r="H55" s="233">
        <f t="shared" si="0"/>
        <v>0</v>
      </c>
      <c r="I55" s="233">
        <f t="shared" si="4"/>
        <v>0</v>
      </c>
      <c r="J55" s="233">
        <f t="shared" si="1"/>
        <v>0</v>
      </c>
      <c r="K55" s="235" t="str">
        <f t="shared" si="6"/>
        <v/>
      </c>
      <c r="L55" s="129"/>
      <c r="M55" s="129"/>
      <c r="N55" s="129"/>
      <c r="O55" s="129"/>
      <c r="P55" s="129"/>
      <c r="Q55" s="129"/>
      <c r="R55" s="129"/>
      <c r="S55" s="129"/>
      <c r="T55" s="129"/>
      <c r="U55" s="76">
        <v>18</v>
      </c>
      <c r="W55" s="77">
        <f t="shared" si="2"/>
        <v>0</v>
      </c>
      <c r="X55" s="77">
        <f t="shared" si="2"/>
        <v>0</v>
      </c>
      <c r="Y55" s="77">
        <f t="shared" si="2"/>
        <v>0</v>
      </c>
      <c r="Z55" s="77">
        <f t="shared" si="2"/>
        <v>0</v>
      </c>
      <c r="AA55" s="77">
        <f t="shared" si="2"/>
        <v>0</v>
      </c>
    </row>
    <row r="56" spans="1:27" s="76" customFormat="1" ht="12" x14ac:dyDescent="0.2">
      <c r="A56" s="292"/>
      <c r="B56" s="231" t="str">
        <f t="shared" si="7"/>
        <v/>
      </c>
      <c r="C56" s="231" t="str">
        <f t="shared" si="7"/>
        <v/>
      </c>
      <c r="D56" s="231" t="str">
        <f t="shared" si="7"/>
        <v/>
      </c>
      <c r="E56" s="231" t="str">
        <f t="shared" si="7"/>
        <v/>
      </c>
      <c r="F56" s="231" t="str">
        <f t="shared" si="8"/>
        <v/>
      </c>
      <c r="G56" s="232" t="str">
        <f t="shared" si="5"/>
        <v>nee</v>
      </c>
      <c r="H56" s="233">
        <f t="shared" si="0"/>
        <v>0</v>
      </c>
      <c r="I56" s="233">
        <f t="shared" si="4"/>
        <v>0</v>
      </c>
      <c r="J56" s="233">
        <f t="shared" si="1"/>
        <v>0</v>
      </c>
      <c r="K56" s="235" t="str">
        <f t="shared" si="6"/>
        <v/>
      </c>
      <c r="L56" s="129"/>
      <c r="M56" s="129"/>
      <c r="N56" s="129"/>
      <c r="O56" s="129"/>
      <c r="P56" s="129"/>
      <c r="Q56" s="129"/>
      <c r="R56" s="129"/>
      <c r="S56" s="129"/>
      <c r="T56" s="129"/>
      <c r="U56" s="76">
        <v>19</v>
      </c>
      <c r="W56" s="77">
        <f t="shared" si="2"/>
        <v>0</v>
      </c>
      <c r="X56" s="77">
        <f t="shared" si="2"/>
        <v>0</v>
      </c>
      <c r="Y56" s="77">
        <f t="shared" si="2"/>
        <v>0</v>
      </c>
      <c r="Z56" s="77">
        <f t="shared" si="2"/>
        <v>0</v>
      </c>
      <c r="AA56" s="77">
        <f t="shared" si="2"/>
        <v>0</v>
      </c>
    </row>
    <row r="57" spans="1:27" s="76" customFormat="1" ht="12" x14ac:dyDescent="0.2">
      <c r="A57" s="292"/>
      <c r="B57" s="231" t="str">
        <f t="shared" si="7"/>
        <v/>
      </c>
      <c r="C57" s="231" t="str">
        <f t="shared" si="7"/>
        <v/>
      </c>
      <c r="D57" s="231" t="str">
        <f t="shared" si="7"/>
        <v/>
      </c>
      <c r="E57" s="231" t="str">
        <f t="shared" si="7"/>
        <v/>
      </c>
      <c r="F57" s="231" t="str">
        <f t="shared" si="8"/>
        <v/>
      </c>
      <c r="G57" s="232" t="str">
        <f t="shared" si="5"/>
        <v>nee</v>
      </c>
      <c r="H57" s="233">
        <f t="shared" si="0"/>
        <v>0</v>
      </c>
      <c r="I57" s="233">
        <f t="shared" si="4"/>
        <v>0</v>
      </c>
      <c r="J57" s="233">
        <f t="shared" si="1"/>
        <v>0</v>
      </c>
      <c r="K57" s="235" t="str">
        <f t="shared" si="6"/>
        <v/>
      </c>
      <c r="L57" s="129"/>
      <c r="M57" s="129"/>
      <c r="N57" s="129"/>
      <c r="O57" s="129"/>
      <c r="P57" s="129"/>
      <c r="Q57" s="129"/>
      <c r="R57" s="129"/>
      <c r="S57" s="129"/>
      <c r="T57" s="129"/>
      <c r="U57" s="76">
        <v>20</v>
      </c>
      <c r="W57" s="77">
        <f t="shared" si="2"/>
        <v>0</v>
      </c>
      <c r="X57" s="77">
        <f t="shared" si="2"/>
        <v>0</v>
      </c>
      <c r="Y57" s="77">
        <f t="shared" si="2"/>
        <v>0</v>
      </c>
      <c r="Z57" s="77">
        <f t="shared" si="2"/>
        <v>0</v>
      </c>
      <c r="AA57" s="77">
        <f t="shared" si="2"/>
        <v>0</v>
      </c>
    </row>
    <row r="58" spans="1:27" s="76" customFormat="1" ht="12" x14ac:dyDescent="0.2">
      <c r="A58" s="292"/>
      <c r="B58" s="231" t="str">
        <f t="shared" si="7"/>
        <v/>
      </c>
      <c r="C58" s="231" t="str">
        <f t="shared" si="7"/>
        <v/>
      </c>
      <c r="D58" s="231" t="str">
        <f t="shared" si="7"/>
        <v/>
      </c>
      <c r="E58" s="231" t="str">
        <f t="shared" si="7"/>
        <v/>
      </c>
      <c r="F58" s="231" t="str">
        <f t="shared" si="8"/>
        <v/>
      </c>
      <c r="G58" s="232" t="str">
        <f t="shared" si="5"/>
        <v>nee</v>
      </c>
      <c r="H58" s="233">
        <f t="shared" si="0"/>
        <v>0</v>
      </c>
      <c r="I58" s="233">
        <f t="shared" si="4"/>
        <v>0</v>
      </c>
      <c r="J58" s="233">
        <f t="shared" si="1"/>
        <v>0</v>
      </c>
      <c r="K58" s="235" t="str">
        <f t="shared" si="6"/>
        <v/>
      </c>
      <c r="L58" s="129"/>
      <c r="M58" s="129"/>
      <c r="N58" s="129"/>
      <c r="O58" s="129"/>
      <c r="P58" s="129"/>
      <c r="Q58" s="129"/>
      <c r="R58" s="129"/>
      <c r="S58" s="129"/>
      <c r="T58" s="129"/>
      <c r="U58" s="76">
        <v>21</v>
      </c>
      <c r="W58" s="77">
        <f t="shared" si="2"/>
        <v>0</v>
      </c>
      <c r="X58" s="77">
        <f t="shared" si="2"/>
        <v>0</v>
      </c>
      <c r="Y58" s="77">
        <f t="shared" si="2"/>
        <v>0</v>
      </c>
      <c r="Z58" s="77">
        <f t="shared" si="2"/>
        <v>0</v>
      </c>
      <c r="AA58" s="77">
        <f t="shared" si="2"/>
        <v>0</v>
      </c>
    </row>
    <row r="59" spans="1:27" s="76" customFormat="1" ht="12" x14ac:dyDescent="0.2">
      <c r="A59" s="292"/>
      <c r="B59" s="231" t="str">
        <f t="shared" si="7"/>
        <v/>
      </c>
      <c r="C59" s="231" t="str">
        <f t="shared" si="7"/>
        <v/>
      </c>
      <c r="D59" s="231" t="str">
        <f t="shared" si="7"/>
        <v/>
      </c>
      <c r="E59" s="231" t="str">
        <f t="shared" si="7"/>
        <v/>
      </c>
      <c r="F59" s="231" t="str">
        <f t="shared" si="8"/>
        <v/>
      </c>
      <c r="G59" s="232" t="str">
        <f t="shared" si="5"/>
        <v>nee</v>
      </c>
      <c r="H59" s="233">
        <f t="shared" si="0"/>
        <v>0</v>
      </c>
      <c r="I59" s="233">
        <f t="shared" si="4"/>
        <v>0</v>
      </c>
      <c r="J59" s="233">
        <f t="shared" si="1"/>
        <v>0</v>
      </c>
      <c r="K59" s="235" t="str">
        <f t="shared" si="6"/>
        <v/>
      </c>
      <c r="L59" s="129"/>
      <c r="M59" s="129"/>
      <c r="N59" s="129"/>
      <c r="O59" s="129"/>
      <c r="P59" s="129"/>
      <c r="Q59" s="129"/>
      <c r="R59" s="129"/>
      <c r="S59" s="129"/>
      <c r="T59" s="129"/>
      <c r="U59" s="76">
        <v>22</v>
      </c>
      <c r="W59" s="77">
        <f t="shared" si="2"/>
        <v>0</v>
      </c>
      <c r="X59" s="77">
        <f t="shared" si="2"/>
        <v>0</v>
      </c>
      <c r="Y59" s="77">
        <f t="shared" si="2"/>
        <v>0</v>
      </c>
      <c r="Z59" s="77">
        <f t="shared" si="2"/>
        <v>0</v>
      </c>
      <c r="AA59" s="77">
        <f t="shared" si="2"/>
        <v>0</v>
      </c>
    </row>
    <row r="60" spans="1:27" s="76" customFormat="1" ht="12" x14ac:dyDescent="0.2">
      <c r="A60" s="292"/>
      <c r="B60" s="231" t="str">
        <f t="shared" si="7"/>
        <v/>
      </c>
      <c r="C60" s="231" t="str">
        <f t="shared" si="7"/>
        <v/>
      </c>
      <c r="D60" s="231" t="str">
        <f t="shared" si="7"/>
        <v/>
      </c>
      <c r="E60" s="231" t="str">
        <f t="shared" si="7"/>
        <v/>
      </c>
      <c r="F60" s="231" t="str">
        <f t="shared" si="8"/>
        <v/>
      </c>
      <c r="G60" s="232" t="str">
        <f t="shared" si="5"/>
        <v>nee</v>
      </c>
      <c r="H60" s="233">
        <f t="shared" si="0"/>
        <v>0</v>
      </c>
      <c r="I60" s="233">
        <f t="shared" si="4"/>
        <v>0</v>
      </c>
      <c r="J60" s="233">
        <f t="shared" si="1"/>
        <v>0</v>
      </c>
      <c r="K60" s="235" t="str">
        <f t="shared" si="6"/>
        <v/>
      </c>
      <c r="L60" s="129"/>
      <c r="M60" s="129"/>
      <c r="N60" s="129"/>
      <c r="O60" s="129"/>
      <c r="P60" s="129"/>
      <c r="Q60" s="129"/>
      <c r="R60" s="129"/>
      <c r="S60" s="129"/>
      <c r="T60" s="129"/>
      <c r="U60" s="76">
        <v>23</v>
      </c>
      <c r="W60" s="77">
        <f t="shared" si="2"/>
        <v>0</v>
      </c>
      <c r="X60" s="77">
        <f t="shared" si="2"/>
        <v>0</v>
      </c>
      <c r="Y60" s="77">
        <f t="shared" si="2"/>
        <v>0</v>
      </c>
      <c r="Z60" s="77">
        <f t="shared" si="2"/>
        <v>0</v>
      </c>
      <c r="AA60" s="77">
        <f t="shared" si="2"/>
        <v>0</v>
      </c>
    </row>
    <row r="61" spans="1:27" s="76" customFormat="1" ht="12" x14ac:dyDescent="0.2">
      <c r="A61" s="292"/>
      <c r="B61" s="231" t="str">
        <f t="shared" si="7"/>
        <v/>
      </c>
      <c r="C61" s="231" t="str">
        <f t="shared" si="7"/>
        <v/>
      </c>
      <c r="D61" s="231" t="str">
        <f t="shared" si="7"/>
        <v/>
      </c>
      <c r="E61" s="231" t="str">
        <f t="shared" si="7"/>
        <v/>
      </c>
      <c r="F61" s="231" t="str">
        <f t="shared" si="8"/>
        <v/>
      </c>
      <c r="G61" s="232" t="str">
        <f t="shared" si="5"/>
        <v>nee</v>
      </c>
      <c r="H61" s="233">
        <f t="shared" si="0"/>
        <v>0</v>
      </c>
      <c r="I61" s="233">
        <f t="shared" si="4"/>
        <v>0</v>
      </c>
      <c r="J61" s="233">
        <f t="shared" si="1"/>
        <v>0</v>
      </c>
      <c r="K61" s="235" t="str">
        <f t="shared" si="6"/>
        <v/>
      </c>
      <c r="L61" s="129"/>
      <c r="M61" s="129"/>
      <c r="N61" s="129"/>
      <c r="O61" s="129"/>
      <c r="P61" s="129"/>
      <c r="Q61" s="129"/>
      <c r="R61" s="129"/>
      <c r="S61" s="129"/>
      <c r="T61" s="129"/>
      <c r="U61" s="76">
        <v>24</v>
      </c>
      <c r="W61" s="77">
        <f t="shared" si="2"/>
        <v>0</v>
      </c>
      <c r="X61" s="77">
        <f t="shared" si="2"/>
        <v>0</v>
      </c>
      <c r="Y61" s="77">
        <f t="shared" si="2"/>
        <v>0</v>
      </c>
      <c r="Z61" s="77">
        <f t="shared" si="2"/>
        <v>0</v>
      </c>
      <c r="AA61" s="77">
        <f t="shared" si="2"/>
        <v>0</v>
      </c>
    </row>
    <row r="62" spans="1:27" s="76" customFormat="1" ht="12" x14ac:dyDescent="0.2">
      <c r="A62" s="292"/>
      <c r="B62" s="231" t="str">
        <f t="shared" si="7"/>
        <v/>
      </c>
      <c r="C62" s="231" t="str">
        <f t="shared" si="7"/>
        <v/>
      </c>
      <c r="D62" s="231" t="str">
        <f t="shared" si="7"/>
        <v/>
      </c>
      <c r="E62" s="231" t="str">
        <f t="shared" si="7"/>
        <v/>
      </c>
      <c r="F62" s="231" t="str">
        <f t="shared" si="8"/>
        <v/>
      </c>
      <c r="G62" s="232" t="str">
        <f t="shared" si="5"/>
        <v>nee</v>
      </c>
      <c r="H62" s="233">
        <f t="shared" si="0"/>
        <v>0</v>
      </c>
      <c r="I62" s="233">
        <f t="shared" si="4"/>
        <v>0</v>
      </c>
      <c r="J62" s="233">
        <f t="shared" si="1"/>
        <v>0</v>
      </c>
      <c r="K62" s="235" t="str">
        <f t="shared" si="6"/>
        <v/>
      </c>
      <c r="L62" s="129"/>
      <c r="M62" s="129"/>
      <c r="N62" s="129"/>
      <c r="O62" s="129"/>
      <c r="P62" s="129"/>
      <c r="Q62" s="129"/>
      <c r="R62" s="129"/>
      <c r="S62" s="129"/>
      <c r="T62" s="129"/>
      <c r="U62" s="76">
        <v>25</v>
      </c>
      <c r="W62" s="77">
        <f t="shared" si="2"/>
        <v>0</v>
      </c>
      <c r="X62" s="77">
        <f t="shared" si="2"/>
        <v>0</v>
      </c>
      <c r="Y62" s="77">
        <f t="shared" si="2"/>
        <v>0</v>
      </c>
      <c r="Z62" s="77">
        <f t="shared" si="2"/>
        <v>0</v>
      </c>
      <c r="AA62" s="77">
        <f t="shared" si="2"/>
        <v>0</v>
      </c>
    </row>
    <row r="63" spans="1:27" s="76" customFormat="1" ht="12" x14ac:dyDescent="0.2">
      <c r="A63" s="292"/>
      <c r="B63" s="231" t="str">
        <f t="shared" si="7"/>
        <v/>
      </c>
      <c r="C63" s="231" t="str">
        <f t="shared" si="7"/>
        <v/>
      </c>
      <c r="D63" s="231" t="str">
        <f t="shared" si="7"/>
        <v/>
      </c>
      <c r="E63" s="231" t="str">
        <f t="shared" si="7"/>
        <v/>
      </c>
      <c r="F63" s="231" t="str">
        <f t="shared" si="8"/>
        <v/>
      </c>
      <c r="G63" s="232" t="str">
        <f t="shared" si="5"/>
        <v>nee</v>
      </c>
      <c r="H63" s="233">
        <f t="shared" si="0"/>
        <v>0</v>
      </c>
      <c r="I63" s="233">
        <f t="shared" si="4"/>
        <v>0</v>
      </c>
      <c r="J63" s="233">
        <f t="shared" si="1"/>
        <v>0</v>
      </c>
      <c r="K63" s="235" t="str">
        <f t="shared" si="6"/>
        <v/>
      </c>
      <c r="L63" s="129"/>
      <c r="M63" s="129"/>
      <c r="N63" s="129"/>
      <c r="O63" s="129"/>
      <c r="P63" s="129"/>
      <c r="Q63" s="129"/>
      <c r="R63" s="129"/>
      <c r="S63" s="129"/>
      <c r="T63" s="129"/>
      <c r="U63" s="76">
        <v>26</v>
      </c>
      <c r="W63" s="77">
        <f t="shared" si="2"/>
        <v>0</v>
      </c>
      <c r="X63" s="77">
        <f t="shared" si="2"/>
        <v>0</v>
      </c>
      <c r="Y63" s="77">
        <f t="shared" si="2"/>
        <v>0</v>
      </c>
      <c r="Z63" s="77">
        <f t="shared" si="2"/>
        <v>0</v>
      </c>
      <c r="AA63" s="77">
        <f t="shared" si="2"/>
        <v>0</v>
      </c>
    </row>
    <row r="64" spans="1:27" s="76" customFormat="1" ht="12" x14ac:dyDescent="0.2">
      <c r="A64" s="292"/>
      <c r="B64" s="231" t="str">
        <f t="shared" si="7"/>
        <v/>
      </c>
      <c r="C64" s="231" t="str">
        <f t="shared" si="7"/>
        <v/>
      </c>
      <c r="D64" s="231" t="str">
        <f t="shared" si="7"/>
        <v/>
      </c>
      <c r="E64" s="231" t="str">
        <f t="shared" si="7"/>
        <v/>
      </c>
      <c r="F64" s="231" t="str">
        <f t="shared" si="8"/>
        <v/>
      </c>
      <c r="G64" s="232" t="str">
        <f t="shared" si="5"/>
        <v>nee</v>
      </c>
      <c r="H64" s="233">
        <f t="shared" si="0"/>
        <v>0</v>
      </c>
      <c r="I64" s="233">
        <f t="shared" si="4"/>
        <v>0</v>
      </c>
      <c r="J64" s="233">
        <f t="shared" si="1"/>
        <v>0</v>
      </c>
      <c r="K64" s="235" t="str">
        <f t="shared" si="6"/>
        <v/>
      </c>
      <c r="L64" s="129"/>
      <c r="M64" s="129"/>
      <c r="N64" s="129"/>
      <c r="O64" s="129"/>
      <c r="P64" s="129"/>
      <c r="Q64" s="129"/>
      <c r="R64" s="129"/>
      <c r="S64" s="129"/>
      <c r="T64" s="129"/>
      <c r="U64" s="76">
        <v>27</v>
      </c>
      <c r="W64" s="77">
        <f t="shared" si="2"/>
        <v>0</v>
      </c>
      <c r="X64" s="77">
        <f t="shared" si="2"/>
        <v>0</v>
      </c>
      <c r="Y64" s="77">
        <f t="shared" si="2"/>
        <v>0</v>
      </c>
      <c r="Z64" s="77">
        <f t="shared" si="2"/>
        <v>0</v>
      </c>
      <c r="AA64" s="77">
        <f t="shared" si="2"/>
        <v>0</v>
      </c>
    </row>
    <row r="65" spans="1:27" s="76" customFormat="1" ht="12" x14ac:dyDescent="0.2">
      <c r="A65" s="292"/>
      <c r="B65" s="231" t="str">
        <f t="shared" si="7"/>
        <v/>
      </c>
      <c r="C65" s="231" t="str">
        <f t="shared" si="7"/>
        <v/>
      </c>
      <c r="D65" s="231" t="str">
        <f t="shared" si="7"/>
        <v/>
      </c>
      <c r="E65" s="231" t="str">
        <f t="shared" si="7"/>
        <v/>
      </c>
      <c r="F65" s="231" t="str">
        <f t="shared" si="8"/>
        <v/>
      </c>
      <c r="G65" s="232" t="str">
        <f t="shared" si="5"/>
        <v>nee</v>
      </c>
      <c r="H65" s="233">
        <f t="shared" si="0"/>
        <v>0</v>
      </c>
      <c r="I65" s="233">
        <f t="shared" si="4"/>
        <v>0</v>
      </c>
      <c r="J65" s="233">
        <f t="shared" si="1"/>
        <v>0</v>
      </c>
      <c r="K65" s="235" t="str">
        <f t="shared" si="6"/>
        <v/>
      </c>
      <c r="L65" s="129"/>
      <c r="M65" s="129"/>
      <c r="N65" s="129"/>
      <c r="O65" s="129"/>
      <c r="P65" s="129"/>
      <c r="Q65" s="129"/>
      <c r="R65" s="129"/>
      <c r="S65" s="129"/>
      <c r="T65" s="129"/>
      <c r="U65" s="76">
        <v>28</v>
      </c>
      <c r="W65" s="77">
        <f t="shared" si="2"/>
        <v>0</v>
      </c>
      <c r="X65" s="77">
        <f t="shared" si="2"/>
        <v>0</v>
      </c>
      <c r="Y65" s="77">
        <f t="shared" si="2"/>
        <v>0</v>
      </c>
      <c r="Z65" s="77">
        <f t="shared" si="2"/>
        <v>0</v>
      </c>
      <c r="AA65" s="77">
        <f t="shared" si="2"/>
        <v>0</v>
      </c>
    </row>
    <row r="66" spans="1:27" s="76" customFormat="1" ht="12" x14ac:dyDescent="0.2">
      <c r="A66" s="292"/>
      <c r="B66" s="231" t="str">
        <f t="shared" si="7"/>
        <v/>
      </c>
      <c r="C66" s="231" t="str">
        <f t="shared" si="7"/>
        <v/>
      </c>
      <c r="D66" s="231" t="str">
        <f t="shared" si="7"/>
        <v/>
      </c>
      <c r="E66" s="231" t="str">
        <f t="shared" si="7"/>
        <v/>
      </c>
      <c r="F66" s="231" t="str">
        <f t="shared" si="8"/>
        <v/>
      </c>
      <c r="G66" s="232" t="str">
        <f t="shared" si="5"/>
        <v>nee</v>
      </c>
      <c r="H66" s="233">
        <f t="shared" si="0"/>
        <v>0</v>
      </c>
      <c r="I66" s="233">
        <f t="shared" si="4"/>
        <v>0</v>
      </c>
      <c r="J66" s="233">
        <f t="shared" si="1"/>
        <v>0</v>
      </c>
      <c r="K66" s="235" t="str">
        <f t="shared" si="6"/>
        <v/>
      </c>
      <c r="L66" s="129"/>
      <c r="M66" s="129"/>
      <c r="N66" s="129"/>
      <c r="O66" s="129"/>
      <c r="P66" s="129"/>
      <c r="Q66" s="129"/>
      <c r="R66" s="129"/>
      <c r="S66" s="129"/>
      <c r="T66" s="129"/>
      <c r="U66" s="76">
        <v>29</v>
      </c>
      <c r="W66" s="77">
        <f t="shared" si="2"/>
        <v>0</v>
      </c>
      <c r="X66" s="77">
        <f t="shared" si="2"/>
        <v>0</v>
      </c>
      <c r="Y66" s="77">
        <f t="shared" si="2"/>
        <v>0</v>
      </c>
      <c r="Z66" s="77">
        <f t="shared" si="2"/>
        <v>0</v>
      </c>
      <c r="AA66" s="77">
        <f t="shared" si="2"/>
        <v>0</v>
      </c>
    </row>
    <row r="67" spans="1:27" s="76" customFormat="1" ht="12" x14ac:dyDescent="0.2">
      <c r="A67" s="292"/>
      <c r="B67" s="231" t="str">
        <f t="shared" si="7"/>
        <v/>
      </c>
      <c r="C67" s="231" t="str">
        <f t="shared" si="7"/>
        <v/>
      </c>
      <c r="D67" s="231" t="str">
        <f t="shared" si="7"/>
        <v/>
      </c>
      <c r="E67" s="231" t="str">
        <f t="shared" si="7"/>
        <v/>
      </c>
      <c r="F67" s="231" t="str">
        <f t="shared" si="8"/>
        <v/>
      </c>
      <c r="G67" s="232" t="str">
        <f t="shared" si="5"/>
        <v>nee</v>
      </c>
      <c r="H67" s="233">
        <f t="shared" si="0"/>
        <v>0</v>
      </c>
      <c r="I67" s="233">
        <f t="shared" si="4"/>
        <v>0</v>
      </c>
      <c r="J67" s="233">
        <f t="shared" si="1"/>
        <v>0</v>
      </c>
      <c r="K67" s="235" t="str">
        <f t="shared" si="6"/>
        <v/>
      </c>
      <c r="L67" s="129"/>
      <c r="M67" s="129"/>
      <c r="N67" s="129"/>
      <c r="O67" s="129"/>
      <c r="P67" s="129"/>
      <c r="Q67" s="129"/>
      <c r="R67" s="129"/>
      <c r="S67" s="129"/>
      <c r="T67" s="129"/>
      <c r="U67" s="76">
        <v>30</v>
      </c>
      <c r="W67" s="77">
        <f t="shared" si="2"/>
        <v>0</v>
      </c>
      <c r="X67" s="77">
        <f t="shared" si="2"/>
        <v>0</v>
      </c>
      <c r="Y67" s="77">
        <f t="shared" si="2"/>
        <v>0</v>
      </c>
      <c r="Z67" s="77">
        <f t="shared" si="2"/>
        <v>0</v>
      </c>
      <c r="AA67" s="77">
        <f t="shared" si="2"/>
        <v>0</v>
      </c>
    </row>
    <row r="68" spans="1:27" s="76" customFormat="1" ht="12" x14ac:dyDescent="0.2">
      <c r="A68" s="292"/>
      <c r="B68" s="231" t="str">
        <f t="shared" si="7"/>
        <v/>
      </c>
      <c r="C68" s="231" t="str">
        <f t="shared" si="7"/>
        <v/>
      </c>
      <c r="D68" s="231" t="str">
        <f t="shared" si="7"/>
        <v/>
      </c>
      <c r="E68" s="231" t="str">
        <f t="shared" si="7"/>
        <v/>
      </c>
      <c r="F68" s="231" t="str">
        <f t="shared" si="8"/>
        <v/>
      </c>
      <c r="G68" s="232" t="str">
        <f t="shared" si="5"/>
        <v>nee</v>
      </c>
      <c r="H68" s="233">
        <f t="shared" si="0"/>
        <v>0</v>
      </c>
      <c r="I68" s="233">
        <f t="shared" si="4"/>
        <v>0</v>
      </c>
      <c r="J68" s="233">
        <f t="shared" si="1"/>
        <v>0</v>
      </c>
      <c r="K68" s="235" t="str">
        <f t="shared" si="6"/>
        <v/>
      </c>
      <c r="L68" s="129"/>
      <c r="M68" s="129"/>
      <c r="N68" s="129"/>
      <c r="O68" s="129"/>
      <c r="P68" s="129"/>
      <c r="Q68" s="129"/>
      <c r="R68" s="129"/>
      <c r="S68" s="129"/>
      <c r="T68" s="129"/>
      <c r="U68" s="76">
        <v>31</v>
      </c>
      <c r="W68" s="77">
        <f t="shared" si="2"/>
        <v>0</v>
      </c>
      <c r="X68" s="77">
        <f t="shared" si="2"/>
        <v>0</v>
      </c>
      <c r="Y68" s="77">
        <f t="shared" si="2"/>
        <v>0</v>
      </c>
      <c r="Z68" s="77">
        <f t="shared" si="2"/>
        <v>0</v>
      </c>
      <c r="AA68" s="77">
        <f t="shared" si="2"/>
        <v>0</v>
      </c>
    </row>
    <row r="69" spans="1:27" s="76" customFormat="1" ht="12" x14ac:dyDescent="0.2">
      <c r="A69" s="292"/>
      <c r="B69" s="231" t="str">
        <f t="shared" si="7"/>
        <v/>
      </c>
      <c r="C69" s="231" t="str">
        <f t="shared" si="7"/>
        <v/>
      </c>
      <c r="D69" s="231" t="str">
        <f t="shared" si="7"/>
        <v/>
      </c>
      <c r="E69" s="231" t="str">
        <f t="shared" si="7"/>
        <v/>
      </c>
      <c r="F69" s="231" t="str">
        <f t="shared" si="8"/>
        <v/>
      </c>
      <c r="G69" s="232" t="str">
        <f t="shared" si="5"/>
        <v>nee</v>
      </c>
      <c r="H69" s="233">
        <f t="shared" si="0"/>
        <v>0</v>
      </c>
      <c r="I69" s="233">
        <f t="shared" si="4"/>
        <v>0</v>
      </c>
      <c r="J69" s="233">
        <f t="shared" si="1"/>
        <v>0</v>
      </c>
      <c r="K69" s="235" t="str">
        <f t="shared" si="6"/>
        <v/>
      </c>
      <c r="L69" s="129"/>
      <c r="M69" s="129"/>
      <c r="N69" s="129"/>
      <c r="O69" s="129"/>
      <c r="P69" s="129"/>
      <c r="Q69" s="129"/>
      <c r="R69" s="129"/>
      <c r="S69" s="129"/>
      <c r="T69" s="129"/>
      <c r="U69" s="76">
        <v>32</v>
      </c>
      <c r="W69" s="77">
        <f t="shared" ref="W69:AA100" si="9">IF(B69&lt;&gt;"",B$32,0)</f>
        <v>0</v>
      </c>
      <c r="X69" s="77">
        <f t="shared" si="9"/>
        <v>0</v>
      </c>
      <c r="Y69" s="77">
        <f t="shared" si="9"/>
        <v>0</v>
      </c>
      <c r="Z69" s="77">
        <f t="shared" si="9"/>
        <v>0</v>
      </c>
      <c r="AA69" s="77">
        <f t="shared" si="9"/>
        <v>0</v>
      </c>
    </row>
    <row r="70" spans="1:27" s="76" customFormat="1" ht="12" x14ac:dyDescent="0.2">
      <c r="A70" s="292"/>
      <c r="B70" s="231" t="str">
        <f t="shared" si="7"/>
        <v/>
      </c>
      <c r="C70" s="231" t="str">
        <f t="shared" si="7"/>
        <v/>
      </c>
      <c r="D70" s="231" t="str">
        <f t="shared" si="7"/>
        <v/>
      </c>
      <c r="E70" s="231" t="str">
        <f t="shared" si="7"/>
        <v/>
      </c>
      <c r="F70" s="231" t="str">
        <f t="shared" si="8"/>
        <v/>
      </c>
      <c r="G70" s="232" t="str">
        <f t="shared" si="5"/>
        <v>nee</v>
      </c>
      <c r="H70" s="233">
        <f t="shared" si="0"/>
        <v>0</v>
      </c>
      <c r="I70" s="233">
        <f t="shared" si="4"/>
        <v>0</v>
      </c>
      <c r="J70" s="233">
        <f t="shared" si="1"/>
        <v>0</v>
      </c>
      <c r="K70" s="235" t="str">
        <f t="shared" si="6"/>
        <v/>
      </c>
      <c r="L70" s="129"/>
      <c r="M70" s="129"/>
      <c r="N70" s="129"/>
      <c r="O70" s="129"/>
      <c r="P70" s="129"/>
      <c r="Q70" s="129"/>
      <c r="R70" s="129"/>
      <c r="S70" s="129"/>
      <c r="T70" s="129"/>
      <c r="U70" s="76">
        <v>33</v>
      </c>
      <c r="W70" s="77">
        <f t="shared" si="9"/>
        <v>0</v>
      </c>
      <c r="X70" s="77">
        <f t="shared" si="9"/>
        <v>0</v>
      </c>
      <c r="Y70" s="77">
        <f t="shared" si="9"/>
        <v>0</v>
      </c>
      <c r="Z70" s="77">
        <f t="shared" si="9"/>
        <v>0</v>
      </c>
      <c r="AA70" s="77">
        <f t="shared" si="9"/>
        <v>0</v>
      </c>
    </row>
    <row r="71" spans="1:27" s="76" customFormat="1" ht="12" x14ac:dyDescent="0.2">
      <c r="A71" s="292"/>
      <c r="B71" s="231" t="str">
        <f t="shared" si="7"/>
        <v/>
      </c>
      <c r="C71" s="231" t="str">
        <f t="shared" si="7"/>
        <v/>
      </c>
      <c r="D71" s="231" t="str">
        <f t="shared" si="7"/>
        <v/>
      </c>
      <c r="E71" s="231" t="str">
        <f t="shared" si="7"/>
        <v/>
      </c>
      <c r="F71" s="231" t="str">
        <f t="shared" si="8"/>
        <v/>
      </c>
      <c r="G71" s="232" t="str">
        <f t="shared" si="5"/>
        <v>nee</v>
      </c>
      <c r="H71" s="233">
        <f t="shared" si="0"/>
        <v>0</v>
      </c>
      <c r="I71" s="233">
        <f t="shared" si="4"/>
        <v>0</v>
      </c>
      <c r="J71" s="233">
        <f t="shared" si="1"/>
        <v>0</v>
      </c>
      <c r="K71" s="235" t="str">
        <f t="shared" si="6"/>
        <v/>
      </c>
      <c r="L71" s="129"/>
      <c r="M71" s="129"/>
      <c r="N71" s="129"/>
      <c r="O71" s="129"/>
      <c r="P71" s="129"/>
      <c r="Q71" s="129"/>
      <c r="R71" s="129"/>
      <c r="S71" s="129"/>
      <c r="T71" s="129"/>
      <c r="U71" s="76">
        <v>34</v>
      </c>
      <c r="W71" s="77">
        <f t="shared" si="9"/>
        <v>0</v>
      </c>
      <c r="X71" s="77">
        <f t="shared" si="9"/>
        <v>0</v>
      </c>
      <c r="Y71" s="77">
        <f t="shared" si="9"/>
        <v>0</v>
      </c>
      <c r="Z71" s="77">
        <f t="shared" si="9"/>
        <v>0</v>
      </c>
      <c r="AA71" s="77">
        <f t="shared" si="9"/>
        <v>0</v>
      </c>
    </row>
    <row r="72" spans="1:27" s="76" customFormat="1" ht="12" x14ac:dyDescent="0.2">
      <c r="A72" s="292"/>
      <c r="B72" s="231" t="str">
        <f t="shared" si="7"/>
        <v/>
      </c>
      <c r="C72" s="231" t="str">
        <f t="shared" si="7"/>
        <v/>
      </c>
      <c r="D72" s="231" t="str">
        <f t="shared" si="7"/>
        <v/>
      </c>
      <c r="E72" s="231" t="str">
        <f t="shared" si="7"/>
        <v/>
      </c>
      <c r="F72" s="231" t="str">
        <f t="shared" si="8"/>
        <v/>
      </c>
      <c r="G72" s="232" t="str">
        <f t="shared" si="5"/>
        <v>nee</v>
      </c>
      <c r="H72" s="233">
        <f t="shared" si="0"/>
        <v>0</v>
      </c>
      <c r="I72" s="233">
        <f t="shared" si="4"/>
        <v>0</v>
      </c>
      <c r="J72" s="233">
        <f t="shared" si="1"/>
        <v>0</v>
      </c>
      <c r="K72" s="235" t="str">
        <f t="shared" si="6"/>
        <v/>
      </c>
      <c r="L72" s="129"/>
      <c r="M72" s="129"/>
      <c r="N72" s="129"/>
      <c r="O72" s="129"/>
      <c r="P72" s="129"/>
      <c r="Q72" s="129"/>
      <c r="R72" s="129"/>
      <c r="S72" s="129"/>
      <c r="T72" s="129"/>
      <c r="U72" s="76">
        <v>35</v>
      </c>
      <c r="W72" s="77">
        <f t="shared" si="9"/>
        <v>0</v>
      </c>
      <c r="X72" s="77">
        <f t="shared" si="9"/>
        <v>0</v>
      </c>
      <c r="Y72" s="77">
        <f t="shared" si="9"/>
        <v>0</v>
      </c>
      <c r="Z72" s="77">
        <f t="shared" si="9"/>
        <v>0</v>
      </c>
      <c r="AA72" s="77">
        <f t="shared" si="9"/>
        <v>0</v>
      </c>
    </row>
    <row r="73" spans="1:27" s="76" customFormat="1" ht="12" x14ac:dyDescent="0.2">
      <c r="A73" s="292"/>
      <c r="B73" s="231" t="str">
        <f t="shared" si="7"/>
        <v/>
      </c>
      <c r="C73" s="231" t="str">
        <f t="shared" si="7"/>
        <v/>
      </c>
      <c r="D73" s="231" t="str">
        <f t="shared" si="7"/>
        <v/>
      </c>
      <c r="E73" s="231" t="str">
        <f t="shared" si="7"/>
        <v/>
      </c>
      <c r="F73" s="231" t="str">
        <f t="shared" si="8"/>
        <v/>
      </c>
      <c r="G73" s="232" t="str">
        <f t="shared" si="5"/>
        <v>nee</v>
      </c>
      <c r="H73" s="233">
        <f t="shared" si="0"/>
        <v>0</v>
      </c>
      <c r="I73" s="233">
        <f t="shared" si="4"/>
        <v>0</v>
      </c>
      <c r="J73" s="233">
        <f t="shared" si="1"/>
        <v>0</v>
      </c>
      <c r="K73" s="235" t="str">
        <f t="shared" si="6"/>
        <v/>
      </c>
      <c r="L73" s="129"/>
      <c r="M73" s="129"/>
      <c r="N73" s="129"/>
      <c r="O73" s="129"/>
      <c r="P73" s="129"/>
      <c r="Q73" s="129"/>
      <c r="R73" s="129"/>
      <c r="S73" s="129"/>
      <c r="T73" s="129"/>
      <c r="U73" s="76">
        <v>36</v>
      </c>
      <c r="W73" s="77">
        <f t="shared" si="9"/>
        <v>0</v>
      </c>
      <c r="X73" s="77">
        <f t="shared" si="9"/>
        <v>0</v>
      </c>
      <c r="Y73" s="77">
        <f t="shared" si="9"/>
        <v>0</v>
      </c>
      <c r="Z73" s="77">
        <f t="shared" si="9"/>
        <v>0</v>
      </c>
      <c r="AA73" s="77">
        <f t="shared" si="9"/>
        <v>0</v>
      </c>
    </row>
    <row r="74" spans="1:27" s="76" customFormat="1" ht="12" x14ac:dyDescent="0.2">
      <c r="A74" s="292"/>
      <c r="B74" s="231" t="str">
        <f t="shared" si="7"/>
        <v/>
      </c>
      <c r="C74" s="231" t="str">
        <f t="shared" si="7"/>
        <v/>
      </c>
      <c r="D74" s="231" t="str">
        <f t="shared" si="7"/>
        <v/>
      </c>
      <c r="E74" s="231" t="str">
        <f t="shared" si="7"/>
        <v/>
      </c>
      <c r="F74" s="231" t="str">
        <f t="shared" si="8"/>
        <v/>
      </c>
      <c r="G74" s="232" t="str">
        <f t="shared" si="5"/>
        <v>nee</v>
      </c>
      <c r="H74" s="233">
        <f t="shared" si="0"/>
        <v>0</v>
      </c>
      <c r="I74" s="233">
        <f t="shared" si="4"/>
        <v>0</v>
      </c>
      <c r="J74" s="233">
        <f t="shared" si="1"/>
        <v>0</v>
      </c>
      <c r="K74" s="235" t="str">
        <f t="shared" si="6"/>
        <v/>
      </c>
      <c r="L74" s="129"/>
      <c r="M74" s="129"/>
      <c r="N74" s="129"/>
      <c r="O74" s="129"/>
      <c r="P74" s="129"/>
      <c r="Q74" s="129"/>
      <c r="R74" s="129"/>
      <c r="S74" s="129"/>
      <c r="T74" s="129"/>
      <c r="U74" s="76">
        <v>37</v>
      </c>
      <c r="W74" s="77">
        <f t="shared" si="9"/>
        <v>0</v>
      </c>
      <c r="X74" s="77">
        <f t="shared" si="9"/>
        <v>0</v>
      </c>
      <c r="Y74" s="77">
        <f t="shared" si="9"/>
        <v>0</v>
      </c>
      <c r="Z74" s="77">
        <f t="shared" si="9"/>
        <v>0</v>
      </c>
      <c r="AA74" s="77">
        <f t="shared" si="9"/>
        <v>0</v>
      </c>
    </row>
    <row r="75" spans="1:27" s="76" customFormat="1" ht="12" x14ac:dyDescent="0.2">
      <c r="A75" s="292"/>
      <c r="B75" s="231" t="str">
        <f t="shared" si="7"/>
        <v/>
      </c>
      <c r="C75" s="231" t="str">
        <f t="shared" si="7"/>
        <v/>
      </c>
      <c r="D75" s="231" t="str">
        <f t="shared" si="7"/>
        <v/>
      </c>
      <c r="E75" s="231" t="str">
        <f t="shared" si="7"/>
        <v/>
      </c>
      <c r="F75" s="231" t="str">
        <f t="shared" si="8"/>
        <v/>
      </c>
      <c r="G75" s="232" t="str">
        <f t="shared" si="5"/>
        <v>nee</v>
      </c>
      <c r="H75" s="233">
        <f t="shared" si="0"/>
        <v>0</v>
      </c>
      <c r="I75" s="233">
        <f t="shared" si="4"/>
        <v>0</v>
      </c>
      <c r="J75" s="233">
        <f t="shared" si="1"/>
        <v>0</v>
      </c>
      <c r="K75" s="235" t="str">
        <f t="shared" si="6"/>
        <v/>
      </c>
      <c r="L75" s="129"/>
      <c r="M75" s="129"/>
      <c r="N75" s="129"/>
      <c r="O75" s="129"/>
      <c r="P75" s="129"/>
      <c r="Q75" s="129"/>
      <c r="R75" s="129"/>
      <c r="S75" s="129"/>
      <c r="T75" s="129"/>
      <c r="U75" s="76">
        <v>38</v>
      </c>
      <c r="W75" s="77">
        <f t="shared" si="9"/>
        <v>0</v>
      </c>
      <c r="X75" s="77">
        <f t="shared" si="9"/>
        <v>0</v>
      </c>
      <c r="Y75" s="77">
        <f t="shared" si="9"/>
        <v>0</v>
      </c>
      <c r="Z75" s="77">
        <f t="shared" si="9"/>
        <v>0</v>
      </c>
      <c r="AA75" s="77">
        <f t="shared" si="9"/>
        <v>0</v>
      </c>
    </row>
    <row r="76" spans="1:27" s="76" customFormat="1" ht="12" x14ac:dyDescent="0.2">
      <c r="A76" s="292"/>
      <c r="B76" s="231" t="str">
        <f t="shared" si="7"/>
        <v/>
      </c>
      <c r="C76" s="231" t="str">
        <f t="shared" si="7"/>
        <v/>
      </c>
      <c r="D76" s="231" t="str">
        <f t="shared" si="7"/>
        <v/>
      </c>
      <c r="E76" s="231" t="str">
        <f t="shared" si="7"/>
        <v/>
      </c>
      <c r="F76" s="231" t="str">
        <f t="shared" si="8"/>
        <v/>
      </c>
      <c r="G76" s="232" t="str">
        <f t="shared" si="5"/>
        <v>nee</v>
      </c>
      <c r="H76" s="233">
        <f t="shared" si="0"/>
        <v>0</v>
      </c>
      <c r="I76" s="233">
        <f t="shared" si="4"/>
        <v>0</v>
      </c>
      <c r="J76" s="233">
        <f t="shared" si="1"/>
        <v>0</v>
      </c>
      <c r="K76" s="235" t="str">
        <f t="shared" si="6"/>
        <v/>
      </c>
      <c r="L76" s="129"/>
      <c r="M76" s="129"/>
      <c r="N76" s="129"/>
      <c r="O76" s="129"/>
      <c r="P76" s="129"/>
      <c r="Q76" s="129"/>
      <c r="R76" s="129"/>
      <c r="S76" s="129"/>
      <c r="T76" s="129"/>
      <c r="U76" s="76">
        <v>39</v>
      </c>
      <c r="W76" s="77">
        <f t="shared" si="9"/>
        <v>0</v>
      </c>
      <c r="X76" s="77">
        <f t="shared" si="9"/>
        <v>0</v>
      </c>
      <c r="Y76" s="77">
        <f t="shared" si="9"/>
        <v>0</v>
      </c>
      <c r="Z76" s="77">
        <f t="shared" si="9"/>
        <v>0</v>
      </c>
      <c r="AA76" s="77">
        <f t="shared" si="9"/>
        <v>0</v>
      </c>
    </row>
    <row r="77" spans="1:27" s="76" customFormat="1" ht="12" x14ac:dyDescent="0.2">
      <c r="A77" s="292"/>
      <c r="B77" s="231" t="str">
        <f t="shared" si="7"/>
        <v/>
      </c>
      <c r="C77" s="231" t="str">
        <f t="shared" si="7"/>
        <v/>
      </c>
      <c r="D77" s="231" t="str">
        <f t="shared" si="7"/>
        <v/>
      </c>
      <c r="E77" s="231" t="str">
        <f t="shared" si="7"/>
        <v/>
      </c>
      <c r="F77" s="231" t="str">
        <f t="shared" si="8"/>
        <v/>
      </c>
      <c r="G77" s="232" t="str">
        <f t="shared" si="5"/>
        <v>nee</v>
      </c>
      <c r="H77" s="233">
        <f t="shared" si="0"/>
        <v>0</v>
      </c>
      <c r="I77" s="233">
        <f t="shared" si="4"/>
        <v>0</v>
      </c>
      <c r="J77" s="233">
        <f t="shared" si="1"/>
        <v>0</v>
      </c>
      <c r="K77" s="235" t="str">
        <f t="shared" si="6"/>
        <v/>
      </c>
      <c r="L77" s="129"/>
      <c r="M77" s="129"/>
      <c r="N77" s="129"/>
      <c r="O77" s="129"/>
      <c r="P77" s="129"/>
      <c r="Q77" s="129"/>
      <c r="R77" s="129"/>
      <c r="S77" s="129"/>
      <c r="T77" s="129"/>
      <c r="U77" s="76">
        <v>40</v>
      </c>
      <c r="W77" s="77">
        <f t="shared" si="9"/>
        <v>0</v>
      </c>
      <c r="X77" s="77">
        <f t="shared" si="9"/>
        <v>0</v>
      </c>
      <c r="Y77" s="77">
        <f t="shared" si="9"/>
        <v>0</v>
      </c>
      <c r="Z77" s="77">
        <f t="shared" si="9"/>
        <v>0</v>
      </c>
      <c r="AA77" s="77">
        <f t="shared" si="9"/>
        <v>0</v>
      </c>
    </row>
    <row r="78" spans="1:27" s="76" customFormat="1" ht="12" x14ac:dyDescent="0.2">
      <c r="A78" s="292"/>
      <c r="B78" s="231" t="str">
        <f t="shared" si="7"/>
        <v/>
      </c>
      <c r="C78" s="231" t="str">
        <f t="shared" si="7"/>
        <v/>
      </c>
      <c r="D78" s="231" t="str">
        <f t="shared" si="7"/>
        <v/>
      </c>
      <c r="E78" s="231" t="str">
        <f t="shared" si="7"/>
        <v/>
      </c>
      <c r="F78" s="231" t="str">
        <f t="shared" si="8"/>
        <v/>
      </c>
      <c r="G78" s="232" t="str">
        <f t="shared" si="5"/>
        <v>nee</v>
      </c>
      <c r="H78" s="233">
        <f t="shared" si="0"/>
        <v>0</v>
      </c>
      <c r="I78" s="233">
        <f t="shared" si="4"/>
        <v>0</v>
      </c>
      <c r="J78" s="233">
        <f t="shared" si="1"/>
        <v>0</v>
      </c>
      <c r="K78" s="235" t="str">
        <f t="shared" si="6"/>
        <v/>
      </c>
      <c r="L78" s="129"/>
      <c r="M78" s="129"/>
      <c r="N78" s="129"/>
      <c r="O78" s="129"/>
      <c r="P78" s="129"/>
      <c r="Q78" s="129"/>
      <c r="R78" s="129"/>
      <c r="S78" s="129"/>
      <c r="T78" s="129"/>
      <c r="U78" s="76">
        <v>41</v>
      </c>
      <c r="W78" s="77">
        <f t="shared" si="9"/>
        <v>0</v>
      </c>
      <c r="X78" s="77">
        <f t="shared" si="9"/>
        <v>0</v>
      </c>
      <c r="Y78" s="77">
        <f t="shared" si="9"/>
        <v>0</v>
      </c>
      <c r="Z78" s="77">
        <f t="shared" si="9"/>
        <v>0</v>
      </c>
      <c r="AA78" s="77">
        <f t="shared" si="9"/>
        <v>0</v>
      </c>
    </row>
    <row r="79" spans="1:27" s="76" customFormat="1" ht="12" x14ac:dyDescent="0.2">
      <c r="A79" s="292"/>
      <c r="B79" s="231" t="str">
        <f t="shared" si="7"/>
        <v/>
      </c>
      <c r="C79" s="231" t="str">
        <f t="shared" si="7"/>
        <v/>
      </c>
      <c r="D79" s="231" t="str">
        <f t="shared" si="7"/>
        <v/>
      </c>
      <c r="E79" s="231" t="str">
        <f t="shared" si="7"/>
        <v/>
      </c>
      <c r="F79" s="231" t="str">
        <f t="shared" si="8"/>
        <v/>
      </c>
      <c r="G79" s="232" t="str">
        <f t="shared" si="5"/>
        <v>nee</v>
      </c>
      <c r="H79" s="233">
        <f t="shared" si="0"/>
        <v>0</v>
      </c>
      <c r="I79" s="233">
        <f t="shared" si="4"/>
        <v>0</v>
      </c>
      <c r="J79" s="233">
        <f t="shared" si="1"/>
        <v>0</v>
      </c>
      <c r="K79" s="235" t="str">
        <f t="shared" si="6"/>
        <v/>
      </c>
      <c r="L79" s="129"/>
      <c r="M79" s="129"/>
      <c r="N79" s="129"/>
      <c r="O79" s="129"/>
      <c r="P79" s="129"/>
      <c r="Q79" s="129"/>
      <c r="R79" s="129"/>
      <c r="S79" s="129"/>
      <c r="T79" s="129"/>
      <c r="U79" s="76">
        <v>42</v>
      </c>
      <c r="W79" s="77">
        <f t="shared" si="9"/>
        <v>0</v>
      </c>
      <c r="X79" s="77">
        <f t="shared" si="9"/>
        <v>0</v>
      </c>
      <c r="Y79" s="77">
        <f t="shared" si="9"/>
        <v>0</v>
      </c>
      <c r="Z79" s="77">
        <f t="shared" si="9"/>
        <v>0</v>
      </c>
      <c r="AA79" s="77">
        <f t="shared" si="9"/>
        <v>0</v>
      </c>
    </row>
    <row r="80" spans="1:27" s="76" customFormat="1" ht="12" x14ac:dyDescent="0.2">
      <c r="A80" s="292"/>
      <c r="B80" s="231" t="str">
        <f t="shared" si="7"/>
        <v/>
      </c>
      <c r="C80" s="231" t="str">
        <f t="shared" si="7"/>
        <v/>
      </c>
      <c r="D80" s="231" t="str">
        <f t="shared" si="7"/>
        <v/>
      </c>
      <c r="E80" s="231" t="str">
        <f t="shared" si="7"/>
        <v/>
      </c>
      <c r="F80" s="231" t="str">
        <f t="shared" si="8"/>
        <v/>
      </c>
      <c r="G80" s="232" t="str">
        <f t="shared" si="5"/>
        <v>nee</v>
      </c>
      <c r="H80" s="233">
        <f t="shared" si="0"/>
        <v>0</v>
      </c>
      <c r="I80" s="233">
        <f t="shared" si="4"/>
        <v>0</v>
      </c>
      <c r="J80" s="233">
        <f t="shared" si="1"/>
        <v>0</v>
      </c>
      <c r="K80" s="235" t="str">
        <f t="shared" si="6"/>
        <v/>
      </c>
      <c r="L80" s="129"/>
      <c r="M80" s="129"/>
      <c r="N80" s="129"/>
      <c r="O80" s="129"/>
      <c r="P80" s="129"/>
      <c r="Q80" s="129"/>
      <c r="R80" s="129"/>
      <c r="S80" s="129"/>
      <c r="T80" s="129"/>
      <c r="U80" s="76">
        <v>43</v>
      </c>
      <c r="W80" s="77">
        <f t="shared" si="9"/>
        <v>0</v>
      </c>
      <c r="X80" s="77">
        <f t="shared" si="9"/>
        <v>0</v>
      </c>
      <c r="Y80" s="77">
        <f t="shared" si="9"/>
        <v>0</v>
      </c>
      <c r="Z80" s="77">
        <f t="shared" si="9"/>
        <v>0</v>
      </c>
      <c r="AA80" s="77">
        <f t="shared" si="9"/>
        <v>0</v>
      </c>
    </row>
    <row r="81" spans="1:27" s="76" customFormat="1" ht="12" x14ac:dyDescent="0.2">
      <c r="A81" s="292"/>
      <c r="B81" s="231" t="str">
        <f t="shared" si="7"/>
        <v/>
      </c>
      <c r="C81" s="231" t="str">
        <f t="shared" si="7"/>
        <v/>
      </c>
      <c r="D81" s="231" t="str">
        <f t="shared" si="7"/>
        <v/>
      </c>
      <c r="E81" s="231" t="str">
        <f t="shared" si="7"/>
        <v/>
      </c>
      <c r="F81" s="231" t="str">
        <f t="shared" si="8"/>
        <v/>
      </c>
      <c r="G81" s="232" t="str">
        <f t="shared" si="5"/>
        <v>nee</v>
      </c>
      <c r="H81" s="233">
        <f t="shared" si="0"/>
        <v>0</v>
      </c>
      <c r="I81" s="233">
        <f t="shared" si="4"/>
        <v>0</v>
      </c>
      <c r="J81" s="233">
        <f t="shared" si="1"/>
        <v>0</v>
      </c>
      <c r="K81" s="235" t="str">
        <f t="shared" si="6"/>
        <v/>
      </c>
      <c r="L81" s="129"/>
      <c r="M81" s="129"/>
      <c r="N81" s="129"/>
      <c r="O81" s="129"/>
      <c r="P81" s="129"/>
      <c r="Q81" s="129"/>
      <c r="R81" s="129"/>
      <c r="S81" s="129"/>
      <c r="T81" s="129"/>
      <c r="U81" s="76">
        <v>44</v>
      </c>
      <c r="W81" s="77">
        <f t="shared" si="9"/>
        <v>0</v>
      </c>
      <c r="X81" s="77">
        <f t="shared" si="9"/>
        <v>0</v>
      </c>
      <c r="Y81" s="77">
        <f t="shared" si="9"/>
        <v>0</v>
      </c>
      <c r="Z81" s="77">
        <f t="shared" si="9"/>
        <v>0</v>
      </c>
      <c r="AA81" s="77">
        <f t="shared" si="9"/>
        <v>0</v>
      </c>
    </row>
    <row r="82" spans="1:27" s="76" customFormat="1" ht="12" x14ac:dyDescent="0.2">
      <c r="A82" s="292"/>
      <c r="B82" s="231" t="str">
        <f t="shared" si="7"/>
        <v/>
      </c>
      <c r="C82" s="231" t="str">
        <f t="shared" si="7"/>
        <v/>
      </c>
      <c r="D82" s="231" t="str">
        <f t="shared" si="7"/>
        <v/>
      </c>
      <c r="E82" s="231" t="str">
        <f t="shared" si="7"/>
        <v/>
      </c>
      <c r="F82" s="231" t="str">
        <f t="shared" si="8"/>
        <v/>
      </c>
      <c r="G82" s="232" t="str">
        <f t="shared" si="5"/>
        <v>nee</v>
      </c>
      <c r="H82" s="233">
        <f t="shared" si="0"/>
        <v>0</v>
      </c>
      <c r="I82" s="233">
        <f t="shared" si="4"/>
        <v>0</v>
      </c>
      <c r="J82" s="233">
        <f t="shared" si="1"/>
        <v>0</v>
      </c>
      <c r="K82" s="235" t="str">
        <f t="shared" si="6"/>
        <v/>
      </c>
      <c r="L82" s="129"/>
      <c r="M82" s="129"/>
      <c r="N82" s="129"/>
      <c r="O82" s="129"/>
      <c r="P82" s="129"/>
      <c r="Q82" s="129"/>
      <c r="R82" s="129"/>
      <c r="S82" s="129"/>
      <c r="T82" s="129"/>
      <c r="U82" s="76">
        <v>45</v>
      </c>
      <c r="W82" s="77">
        <f t="shared" si="9"/>
        <v>0</v>
      </c>
      <c r="X82" s="77">
        <f t="shared" si="9"/>
        <v>0</v>
      </c>
      <c r="Y82" s="77">
        <f t="shared" si="9"/>
        <v>0</v>
      </c>
      <c r="Z82" s="77">
        <f t="shared" si="9"/>
        <v>0</v>
      </c>
      <c r="AA82" s="77">
        <f t="shared" si="9"/>
        <v>0</v>
      </c>
    </row>
    <row r="83" spans="1:27" s="76" customFormat="1" ht="12" x14ac:dyDescent="0.2">
      <c r="A83" s="292"/>
      <c r="B83" s="231" t="str">
        <f t="shared" si="7"/>
        <v/>
      </c>
      <c r="C83" s="231" t="str">
        <f t="shared" si="7"/>
        <v/>
      </c>
      <c r="D83" s="231" t="str">
        <f t="shared" si="7"/>
        <v/>
      </c>
      <c r="E83" s="231" t="str">
        <f t="shared" si="7"/>
        <v/>
      </c>
      <c r="F83" s="231" t="str">
        <f t="shared" si="8"/>
        <v/>
      </c>
      <c r="G83" s="232" t="str">
        <f t="shared" si="5"/>
        <v>nee</v>
      </c>
      <c r="H83" s="233">
        <f t="shared" si="0"/>
        <v>0</v>
      </c>
      <c r="I83" s="233">
        <f t="shared" si="4"/>
        <v>0</v>
      </c>
      <c r="J83" s="233">
        <f t="shared" si="1"/>
        <v>0</v>
      </c>
      <c r="K83" s="235" t="str">
        <f t="shared" si="6"/>
        <v/>
      </c>
      <c r="L83" s="129"/>
      <c r="M83" s="129"/>
      <c r="N83" s="129"/>
      <c r="O83" s="129"/>
      <c r="P83" s="129"/>
      <c r="Q83" s="129"/>
      <c r="R83" s="129"/>
      <c r="S83" s="129"/>
      <c r="T83" s="129"/>
      <c r="U83" s="76">
        <v>46</v>
      </c>
      <c r="W83" s="77">
        <f t="shared" si="9"/>
        <v>0</v>
      </c>
      <c r="X83" s="77">
        <f t="shared" si="9"/>
        <v>0</v>
      </c>
      <c r="Y83" s="77">
        <f t="shared" si="9"/>
        <v>0</v>
      </c>
      <c r="Z83" s="77">
        <f t="shared" si="9"/>
        <v>0</v>
      </c>
      <c r="AA83" s="77">
        <f t="shared" si="9"/>
        <v>0</v>
      </c>
    </row>
    <row r="84" spans="1:27" s="76" customFormat="1" ht="12" x14ac:dyDescent="0.2">
      <c r="A84" s="292"/>
      <c r="B84" s="231" t="str">
        <f t="shared" si="7"/>
        <v/>
      </c>
      <c r="C84" s="231" t="str">
        <f t="shared" si="7"/>
        <v/>
      </c>
      <c r="D84" s="231" t="str">
        <f t="shared" si="7"/>
        <v/>
      </c>
      <c r="E84" s="231" t="str">
        <f t="shared" si="7"/>
        <v/>
      </c>
      <c r="F84" s="231" t="str">
        <f t="shared" si="8"/>
        <v/>
      </c>
      <c r="G84" s="232" t="str">
        <f t="shared" si="5"/>
        <v>nee</v>
      </c>
      <c r="H84" s="233">
        <f t="shared" si="0"/>
        <v>0</v>
      </c>
      <c r="I84" s="233">
        <f t="shared" si="4"/>
        <v>0</v>
      </c>
      <c r="J84" s="233">
        <f t="shared" si="1"/>
        <v>0</v>
      </c>
      <c r="K84" s="235" t="str">
        <f t="shared" si="6"/>
        <v/>
      </c>
      <c r="L84" s="129"/>
      <c r="M84" s="129"/>
      <c r="N84" s="129"/>
      <c r="O84" s="129"/>
      <c r="P84" s="129"/>
      <c r="Q84" s="129"/>
      <c r="R84" s="129"/>
      <c r="S84" s="129"/>
      <c r="T84" s="129"/>
      <c r="U84" s="76">
        <v>47</v>
      </c>
      <c r="W84" s="77">
        <f t="shared" si="9"/>
        <v>0</v>
      </c>
      <c r="X84" s="77">
        <f t="shared" si="9"/>
        <v>0</v>
      </c>
      <c r="Y84" s="77">
        <f t="shared" si="9"/>
        <v>0</v>
      </c>
      <c r="Z84" s="77">
        <f t="shared" si="9"/>
        <v>0</v>
      </c>
      <c r="AA84" s="77">
        <f t="shared" si="9"/>
        <v>0</v>
      </c>
    </row>
    <row r="85" spans="1:27" s="76" customFormat="1" ht="12" x14ac:dyDescent="0.2">
      <c r="A85" s="292"/>
      <c r="B85" s="231" t="str">
        <f t="shared" si="7"/>
        <v/>
      </c>
      <c r="C85" s="231" t="str">
        <f t="shared" si="7"/>
        <v/>
      </c>
      <c r="D85" s="231" t="str">
        <f t="shared" si="7"/>
        <v/>
      </c>
      <c r="E85" s="231" t="str">
        <f t="shared" si="7"/>
        <v/>
      </c>
      <c r="F85" s="231" t="str">
        <f t="shared" si="8"/>
        <v/>
      </c>
      <c r="G85" s="232" t="str">
        <f t="shared" si="5"/>
        <v>nee</v>
      </c>
      <c r="H85" s="233">
        <f t="shared" si="0"/>
        <v>0</v>
      </c>
      <c r="I85" s="233">
        <f t="shared" si="4"/>
        <v>0</v>
      </c>
      <c r="J85" s="233">
        <f t="shared" si="1"/>
        <v>0</v>
      </c>
      <c r="K85" s="235" t="str">
        <f t="shared" si="6"/>
        <v/>
      </c>
      <c r="L85" s="129"/>
      <c r="M85" s="129"/>
      <c r="N85" s="129"/>
      <c r="O85" s="129"/>
      <c r="P85" s="129"/>
      <c r="Q85" s="129"/>
      <c r="R85" s="129"/>
      <c r="S85" s="129"/>
      <c r="T85" s="129"/>
      <c r="U85" s="76">
        <v>48</v>
      </c>
      <c r="W85" s="77">
        <f t="shared" si="9"/>
        <v>0</v>
      </c>
      <c r="X85" s="77">
        <f t="shared" si="9"/>
        <v>0</v>
      </c>
      <c r="Y85" s="77">
        <f t="shared" si="9"/>
        <v>0</v>
      </c>
      <c r="Z85" s="77">
        <f t="shared" si="9"/>
        <v>0</v>
      </c>
      <c r="AA85" s="77">
        <f t="shared" si="9"/>
        <v>0</v>
      </c>
    </row>
    <row r="86" spans="1:27" s="76" customFormat="1" ht="12" x14ac:dyDescent="0.2">
      <c r="A86" s="292"/>
      <c r="B86" s="231" t="str">
        <f t="shared" si="7"/>
        <v/>
      </c>
      <c r="C86" s="231" t="str">
        <f t="shared" si="7"/>
        <v/>
      </c>
      <c r="D86" s="231" t="str">
        <f t="shared" si="7"/>
        <v/>
      </c>
      <c r="E86" s="231" t="str">
        <f t="shared" si="7"/>
        <v/>
      </c>
      <c r="F86" s="231" t="str">
        <f t="shared" si="8"/>
        <v/>
      </c>
      <c r="G86" s="232" t="str">
        <f t="shared" si="5"/>
        <v>nee</v>
      </c>
      <c r="H86" s="233">
        <f t="shared" si="0"/>
        <v>0</v>
      </c>
      <c r="I86" s="233">
        <f t="shared" si="4"/>
        <v>0</v>
      </c>
      <c r="J86" s="233">
        <f t="shared" si="1"/>
        <v>0</v>
      </c>
      <c r="K86" s="235" t="str">
        <f t="shared" si="6"/>
        <v/>
      </c>
      <c r="L86" s="129"/>
      <c r="M86" s="129"/>
      <c r="N86" s="129"/>
      <c r="O86" s="129"/>
      <c r="P86" s="129"/>
      <c r="Q86" s="129"/>
      <c r="R86" s="129"/>
      <c r="S86" s="129"/>
      <c r="T86" s="129"/>
      <c r="U86" s="76">
        <v>49</v>
      </c>
      <c r="W86" s="77">
        <f t="shared" si="9"/>
        <v>0</v>
      </c>
      <c r="X86" s="77">
        <f t="shared" si="9"/>
        <v>0</v>
      </c>
      <c r="Y86" s="77">
        <f t="shared" si="9"/>
        <v>0</v>
      </c>
      <c r="Z86" s="77">
        <f t="shared" si="9"/>
        <v>0</v>
      </c>
      <c r="AA86" s="77">
        <f t="shared" si="9"/>
        <v>0</v>
      </c>
    </row>
    <row r="87" spans="1:27" s="76" customFormat="1" ht="12" x14ac:dyDescent="0.2">
      <c r="A87" s="292"/>
      <c r="B87" s="231" t="str">
        <f t="shared" si="7"/>
        <v/>
      </c>
      <c r="C87" s="231" t="str">
        <f t="shared" si="7"/>
        <v/>
      </c>
      <c r="D87" s="231" t="str">
        <f t="shared" si="7"/>
        <v/>
      </c>
      <c r="E87" s="231" t="str">
        <f t="shared" si="7"/>
        <v/>
      </c>
      <c r="F87" s="231" t="str">
        <f t="shared" si="8"/>
        <v/>
      </c>
      <c r="G87" s="232" t="str">
        <f t="shared" si="5"/>
        <v>nee</v>
      </c>
      <c r="H87" s="233">
        <f t="shared" si="0"/>
        <v>0</v>
      </c>
      <c r="I87" s="233">
        <f t="shared" si="4"/>
        <v>0</v>
      </c>
      <c r="J87" s="233">
        <f t="shared" si="1"/>
        <v>0</v>
      </c>
      <c r="K87" s="235" t="str">
        <f t="shared" si="6"/>
        <v/>
      </c>
      <c r="L87" s="129"/>
      <c r="M87" s="129"/>
      <c r="N87" s="129"/>
      <c r="O87" s="129"/>
      <c r="P87" s="129"/>
      <c r="Q87" s="129"/>
      <c r="R87" s="129"/>
      <c r="S87" s="129"/>
      <c r="T87" s="129"/>
      <c r="U87" s="76">
        <v>50</v>
      </c>
      <c r="W87" s="77">
        <f t="shared" si="9"/>
        <v>0</v>
      </c>
      <c r="X87" s="77">
        <f t="shared" si="9"/>
        <v>0</v>
      </c>
      <c r="Y87" s="77">
        <f t="shared" si="9"/>
        <v>0</v>
      </c>
      <c r="Z87" s="77">
        <f t="shared" si="9"/>
        <v>0</v>
      </c>
      <c r="AA87" s="77">
        <f t="shared" si="9"/>
        <v>0</v>
      </c>
    </row>
    <row r="88" spans="1:27" s="76" customFormat="1" ht="12" x14ac:dyDescent="0.2">
      <c r="A88" s="292"/>
      <c r="B88" s="231" t="str">
        <f t="shared" si="7"/>
        <v/>
      </c>
      <c r="C88" s="231" t="str">
        <f t="shared" si="7"/>
        <v/>
      </c>
      <c r="D88" s="231" t="str">
        <f t="shared" si="7"/>
        <v/>
      </c>
      <c r="E88" s="231" t="str">
        <f t="shared" si="7"/>
        <v/>
      </c>
      <c r="F88" s="231" t="str">
        <f t="shared" si="8"/>
        <v/>
      </c>
      <c r="G88" s="232" t="str">
        <f t="shared" si="5"/>
        <v>nee</v>
      </c>
      <c r="H88" s="233">
        <f t="shared" si="0"/>
        <v>0</v>
      </c>
      <c r="I88" s="233">
        <f t="shared" si="4"/>
        <v>0</v>
      </c>
      <c r="J88" s="233">
        <f t="shared" si="1"/>
        <v>0</v>
      </c>
      <c r="K88" s="235" t="str">
        <f t="shared" si="6"/>
        <v/>
      </c>
      <c r="L88" s="129"/>
      <c r="M88" s="129"/>
      <c r="N88" s="129"/>
      <c r="O88" s="129"/>
      <c r="P88" s="129"/>
      <c r="Q88" s="129"/>
      <c r="R88" s="129"/>
      <c r="S88" s="129"/>
      <c r="T88" s="129"/>
      <c r="U88" s="76">
        <v>51</v>
      </c>
      <c r="W88" s="77">
        <f t="shared" si="9"/>
        <v>0</v>
      </c>
      <c r="X88" s="77">
        <f t="shared" si="9"/>
        <v>0</v>
      </c>
      <c r="Y88" s="77">
        <f t="shared" si="9"/>
        <v>0</v>
      </c>
      <c r="Z88" s="77">
        <f t="shared" si="9"/>
        <v>0</v>
      </c>
      <c r="AA88" s="77">
        <f t="shared" si="9"/>
        <v>0</v>
      </c>
    </row>
    <row r="89" spans="1:27" s="76" customFormat="1" ht="12" x14ac:dyDescent="0.2">
      <c r="A89" s="292"/>
      <c r="B89" s="231" t="str">
        <f t="shared" si="7"/>
        <v/>
      </c>
      <c r="C89" s="231" t="str">
        <f t="shared" si="7"/>
        <v/>
      </c>
      <c r="D89" s="231" t="str">
        <f t="shared" si="7"/>
        <v/>
      </c>
      <c r="E89" s="231" t="str">
        <f t="shared" si="7"/>
        <v/>
      </c>
      <c r="F89" s="231" t="str">
        <f t="shared" si="8"/>
        <v/>
      </c>
      <c r="G89" s="232" t="str">
        <f t="shared" si="5"/>
        <v>nee</v>
      </c>
      <c r="H89" s="233">
        <f t="shared" si="0"/>
        <v>0</v>
      </c>
      <c r="I89" s="233">
        <f t="shared" si="4"/>
        <v>0</v>
      </c>
      <c r="J89" s="233">
        <f t="shared" si="1"/>
        <v>0</v>
      </c>
      <c r="K89" s="235" t="str">
        <f t="shared" si="6"/>
        <v/>
      </c>
      <c r="L89" s="129"/>
      <c r="M89" s="129"/>
      <c r="N89" s="129"/>
      <c r="O89" s="129"/>
      <c r="P89" s="129"/>
      <c r="Q89" s="129"/>
      <c r="R89" s="129"/>
      <c r="S89" s="129"/>
      <c r="T89" s="129"/>
      <c r="U89" s="76">
        <v>52</v>
      </c>
      <c r="W89" s="77">
        <f t="shared" si="9"/>
        <v>0</v>
      </c>
      <c r="X89" s="77">
        <f t="shared" si="9"/>
        <v>0</v>
      </c>
      <c r="Y89" s="77">
        <f t="shared" si="9"/>
        <v>0</v>
      </c>
      <c r="Z89" s="77">
        <f t="shared" si="9"/>
        <v>0</v>
      </c>
      <c r="AA89" s="77">
        <f t="shared" si="9"/>
        <v>0</v>
      </c>
    </row>
    <row r="90" spans="1:27" s="76" customFormat="1" ht="12" x14ac:dyDescent="0.2">
      <c r="A90" s="292"/>
      <c r="B90" s="231" t="str">
        <f t="shared" si="7"/>
        <v/>
      </c>
      <c r="C90" s="231" t="str">
        <f t="shared" si="7"/>
        <v/>
      </c>
      <c r="D90" s="231" t="str">
        <f t="shared" si="7"/>
        <v/>
      </c>
      <c r="E90" s="231" t="str">
        <f t="shared" si="7"/>
        <v/>
      </c>
      <c r="F90" s="231" t="str">
        <f t="shared" si="8"/>
        <v/>
      </c>
      <c r="G90" s="232" t="str">
        <f t="shared" si="5"/>
        <v>nee</v>
      </c>
      <c r="H90" s="233">
        <f t="shared" si="0"/>
        <v>0</v>
      </c>
      <c r="I90" s="233">
        <f t="shared" si="4"/>
        <v>0</v>
      </c>
      <c r="J90" s="233">
        <f t="shared" si="1"/>
        <v>0</v>
      </c>
      <c r="K90" s="235" t="str">
        <f t="shared" si="6"/>
        <v/>
      </c>
      <c r="L90" s="129"/>
      <c r="M90" s="129"/>
      <c r="N90" s="129"/>
      <c r="O90" s="129"/>
      <c r="P90" s="129"/>
      <c r="Q90" s="129"/>
      <c r="R90" s="129"/>
      <c r="S90" s="129"/>
      <c r="T90" s="129"/>
      <c r="U90" s="76">
        <v>53</v>
      </c>
      <c r="W90" s="77">
        <f t="shared" si="9"/>
        <v>0</v>
      </c>
      <c r="X90" s="77">
        <f t="shared" si="9"/>
        <v>0</v>
      </c>
      <c r="Y90" s="77">
        <f t="shared" si="9"/>
        <v>0</v>
      </c>
      <c r="Z90" s="77">
        <f t="shared" si="9"/>
        <v>0</v>
      </c>
      <c r="AA90" s="77">
        <f t="shared" si="9"/>
        <v>0</v>
      </c>
    </row>
    <row r="91" spans="1:27" s="76" customFormat="1" ht="12" x14ac:dyDescent="0.2">
      <c r="A91" s="292"/>
      <c r="B91" s="231" t="str">
        <f t="shared" si="7"/>
        <v/>
      </c>
      <c r="C91" s="231" t="str">
        <f t="shared" si="7"/>
        <v/>
      </c>
      <c r="D91" s="231" t="str">
        <f t="shared" si="7"/>
        <v/>
      </c>
      <c r="E91" s="231" t="str">
        <f t="shared" si="7"/>
        <v/>
      </c>
      <c r="F91" s="231" t="str">
        <f t="shared" si="8"/>
        <v/>
      </c>
      <c r="G91" s="232" t="str">
        <f t="shared" si="5"/>
        <v>nee</v>
      </c>
      <c r="H91" s="233">
        <f t="shared" si="0"/>
        <v>0</v>
      </c>
      <c r="I91" s="233">
        <f t="shared" si="4"/>
        <v>0</v>
      </c>
      <c r="J91" s="233">
        <f t="shared" si="1"/>
        <v>0</v>
      </c>
      <c r="K91" s="235" t="str">
        <f t="shared" si="6"/>
        <v/>
      </c>
      <c r="L91" s="129"/>
      <c r="M91" s="129"/>
      <c r="N91" s="129"/>
      <c r="O91" s="129"/>
      <c r="P91" s="129"/>
      <c r="Q91" s="129"/>
      <c r="R91" s="129"/>
      <c r="S91" s="129"/>
      <c r="T91" s="129"/>
      <c r="U91" s="76">
        <v>54</v>
      </c>
      <c r="W91" s="77">
        <f t="shared" si="9"/>
        <v>0</v>
      </c>
      <c r="X91" s="77">
        <f t="shared" si="9"/>
        <v>0</v>
      </c>
      <c r="Y91" s="77">
        <f t="shared" si="9"/>
        <v>0</v>
      </c>
      <c r="Z91" s="77">
        <f t="shared" si="9"/>
        <v>0</v>
      </c>
      <c r="AA91" s="77">
        <f t="shared" si="9"/>
        <v>0</v>
      </c>
    </row>
    <row r="92" spans="1:27" s="76" customFormat="1" ht="12" x14ac:dyDescent="0.2">
      <c r="A92" s="292"/>
      <c r="B92" s="231" t="str">
        <f t="shared" si="7"/>
        <v/>
      </c>
      <c r="C92" s="231" t="str">
        <f t="shared" si="7"/>
        <v/>
      </c>
      <c r="D92" s="231" t="str">
        <f t="shared" si="7"/>
        <v/>
      </c>
      <c r="E92" s="231" t="str">
        <f t="shared" si="7"/>
        <v/>
      </c>
      <c r="F92" s="231" t="str">
        <f t="shared" si="8"/>
        <v/>
      </c>
      <c r="G92" s="232" t="str">
        <f t="shared" si="5"/>
        <v>nee</v>
      </c>
      <c r="H92" s="233">
        <f t="shared" si="0"/>
        <v>0</v>
      </c>
      <c r="I92" s="233">
        <f t="shared" si="4"/>
        <v>0</v>
      </c>
      <c r="J92" s="233">
        <f t="shared" si="1"/>
        <v>0</v>
      </c>
      <c r="K92" s="235" t="str">
        <f t="shared" si="6"/>
        <v/>
      </c>
      <c r="L92" s="129"/>
      <c r="M92" s="129"/>
      <c r="N92" s="129"/>
      <c r="O92" s="129"/>
      <c r="P92" s="129"/>
      <c r="Q92" s="129"/>
      <c r="R92" s="129"/>
      <c r="S92" s="129"/>
      <c r="T92" s="129"/>
      <c r="U92" s="76">
        <v>55</v>
      </c>
      <c r="W92" s="77">
        <f t="shared" si="9"/>
        <v>0</v>
      </c>
      <c r="X92" s="77">
        <f t="shared" si="9"/>
        <v>0</v>
      </c>
      <c r="Y92" s="77">
        <f t="shared" si="9"/>
        <v>0</v>
      </c>
      <c r="Z92" s="77">
        <f t="shared" si="9"/>
        <v>0</v>
      </c>
      <c r="AA92" s="77">
        <f t="shared" si="9"/>
        <v>0</v>
      </c>
    </row>
    <row r="93" spans="1:27" s="76" customFormat="1" ht="12" x14ac:dyDescent="0.2">
      <c r="A93" s="292"/>
      <c r="B93" s="231" t="str">
        <f t="shared" si="7"/>
        <v/>
      </c>
      <c r="C93" s="231" t="str">
        <f t="shared" si="7"/>
        <v/>
      </c>
      <c r="D93" s="231" t="str">
        <f t="shared" si="7"/>
        <v/>
      </c>
      <c r="E93" s="231" t="str">
        <f t="shared" si="7"/>
        <v/>
      </c>
      <c r="F93" s="231" t="str">
        <f t="shared" si="8"/>
        <v/>
      </c>
      <c r="G93" s="232" t="str">
        <f t="shared" si="5"/>
        <v>nee</v>
      </c>
      <c r="H93" s="233">
        <f t="shared" si="0"/>
        <v>0</v>
      </c>
      <c r="I93" s="233">
        <f t="shared" si="4"/>
        <v>0</v>
      </c>
      <c r="J93" s="233">
        <f t="shared" si="1"/>
        <v>0</v>
      </c>
      <c r="K93" s="235" t="str">
        <f t="shared" si="6"/>
        <v/>
      </c>
      <c r="L93" s="129"/>
      <c r="M93" s="129"/>
      <c r="N93" s="129"/>
      <c r="O93" s="129"/>
      <c r="P93" s="129"/>
      <c r="Q93" s="129"/>
      <c r="R93" s="129"/>
      <c r="S93" s="129"/>
      <c r="T93" s="129"/>
      <c r="U93" s="76">
        <v>56</v>
      </c>
      <c r="W93" s="77">
        <f t="shared" si="9"/>
        <v>0</v>
      </c>
      <c r="X93" s="77">
        <f t="shared" si="9"/>
        <v>0</v>
      </c>
      <c r="Y93" s="77">
        <f t="shared" si="9"/>
        <v>0</v>
      </c>
      <c r="Z93" s="77">
        <f t="shared" si="9"/>
        <v>0</v>
      </c>
      <c r="AA93" s="77">
        <f t="shared" si="9"/>
        <v>0</v>
      </c>
    </row>
    <row r="94" spans="1:27" s="76" customFormat="1" ht="12" x14ac:dyDescent="0.2">
      <c r="A94" s="292"/>
      <c r="B94" s="231" t="str">
        <f t="shared" si="7"/>
        <v/>
      </c>
      <c r="C94" s="231" t="str">
        <f t="shared" si="7"/>
        <v/>
      </c>
      <c r="D94" s="231" t="str">
        <f t="shared" si="7"/>
        <v/>
      </c>
      <c r="E94" s="231" t="str">
        <f t="shared" si="7"/>
        <v/>
      </c>
      <c r="F94" s="231" t="str">
        <f t="shared" si="8"/>
        <v/>
      </c>
      <c r="G94" s="232" t="str">
        <f t="shared" si="5"/>
        <v>nee</v>
      </c>
      <c r="H94" s="233">
        <f t="shared" si="0"/>
        <v>0</v>
      </c>
      <c r="I94" s="233">
        <f t="shared" si="4"/>
        <v>0</v>
      </c>
      <c r="J94" s="233">
        <f t="shared" si="1"/>
        <v>0</v>
      </c>
      <c r="K94" s="235" t="str">
        <f t="shared" si="6"/>
        <v/>
      </c>
      <c r="L94" s="129"/>
      <c r="M94" s="129"/>
      <c r="N94" s="129"/>
      <c r="O94" s="129"/>
      <c r="P94" s="129"/>
      <c r="Q94" s="129"/>
      <c r="R94" s="129"/>
      <c r="S94" s="129"/>
      <c r="T94" s="129"/>
      <c r="U94" s="76">
        <v>57</v>
      </c>
      <c r="W94" s="77">
        <f t="shared" si="9"/>
        <v>0</v>
      </c>
      <c r="X94" s="77">
        <f t="shared" si="9"/>
        <v>0</v>
      </c>
      <c r="Y94" s="77">
        <f t="shared" si="9"/>
        <v>0</v>
      </c>
      <c r="Z94" s="77">
        <f t="shared" si="9"/>
        <v>0</v>
      </c>
      <c r="AA94" s="77">
        <f t="shared" si="9"/>
        <v>0</v>
      </c>
    </row>
    <row r="95" spans="1:27" s="76" customFormat="1" ht="12" x14ac:dyDescent="0.2">
      <c r="A95" s="292"/>
      <c r="B95" s="231" t="str">
        <f t="shared" si="7"/>
        <v/>
      </c>
      <c r="C95" s="231" t="str">
        <f t="shared" si="7"/>
        <v/>
      </c>
      <c r="D95" s="231" t="str">
        <f t="shared" si="7"/>
        <v/>
      </c>
      <c r="E95" s="231" t="str">
        <f t="shared" si="7"/>
        <v/>
      </c>
      <c r="F95" s="231" t="str">
        <f t="shared" si="8"/>
        <v/>
      </c>
      <c r="G95" s="232" t="str">
        <f t="shared" si="5"/>
        <v>nee</v>
      </c>
      <c r="H95" s="233">
        <f t="shared" si="0"/>
        <v>0</v>
      </c>
      <c r="I95" s="233">
        <f t="shared" si="4"/>
        <v>0</v>
      </c>
      <c r="J95" s="233">
        <f t="shared" si="1"/>
        <v>0</v>
      </c>
      <c r="K95" s="235" t="str">
        <f t="shared" si="6"/>
        <v/>
      </c>
      <c r="L95" s="129"/>
      <c r="M95" s="129"/>
      <c r="N95" s="129"/>
      <c r="O95" s="129"/>
      <c r="P95" s="129"/>
      <c r="Q95" s="129"/>
      <c r="R95" s="129"/>
      <c r="S95" s="129"/>
      <c r="T95" s="129"/>
      <c r="U95" s="76">
        <v>58</v>
      </c>
      <c r="W95" s="77">
        <f t="shared" si="9"/>
        <v>0</v>
      </c>
      <c r="X95" s="77">
        <f t="shared" si="9"/>
        <v>0</v>
      </c>
      <c r="Y95" s="77">
        <f t="shared" si="9"/>
        <v>0</v>
      </c>
      <c r="Z95" s="77">
        <f t="shared" si="9"/>
        <v>0</v>
      </c>
      <c r="AA95" s="77">
        <f t="shared" si="9"/>
        <v>0</v>
      </c>
    </row>
    <row r="96" spans="1:27" s="76" customFormat="1" ht="12" x14ac:dyDescent="0.2">
      <c r="A96" s="292"/>
      <c r="B96" s="231" t="str">
        <f t="shared" si="7"/>
        <v/>
      </c>
      <c r="C96" s="231" t="str">
        <f t="shared" si="7"/>
        <v/>
      </c>
      <c r="D96" s="231" t="str">
        <f t="shared" si="7"/>
        <v/>
      </c>
      <c r="E96" s="231" t="str">
        <f t="shared" si="7"/>
        <v/>
      </c>
      <c r="F96" s="231" t="str">
        <f t="shared" si="8"/>
        <v/>
      </c>
      <c r="G96" s="232" t="str">
        <f t="shared" si="5"/>
        <v>nee</v>
      </c>
      <c r="H96" s="233">
        <f t="shared" si="0"/>
        <v>0</v>
      </c>
      <c r="I96" s="233">
        <f t="shared" si="4"/>
        <v>0</v>
      </c>
      <c r="J96" s="233">
        <f t="shared" si="1"/>
        <v>0</v>
      </c>
      <c r="K96" s="235" t="str">
        <f t="shared" si="6"/>
        <v/>
      </c>
      <c r="L96" s="129"/>
      <c r="M96" s="129"/>
      <c r="N96" s="129"/>
      <c r="O96" s="129"/>
      <c r="P96" s="129"/>
      <c r="Q96" s="129"/>
      <c r="R96" s="129"/>
      <c r="S96" s="129"/>
      <c r="T96" s="129"/>
      <c r="U96" s="76">
        <v>59</v>
      </c>
      <c r="W96" s="77">
        <f t="shared" si="9"/>
        <v>0</v>
      </c>
      <c r="X96" s="77">
        <f t="shared" si="9"/>
        <v>0</v>
      </c>
      <c r="Y96" s="77">
        <f t="shared" si="9"/>
        <v>0</v>
      </c>
      <c r="Z96" s="77">
        <f t="shared" si="9"/>
        <v>0</v>
      </c>
      <c r="AA96" s="77">
        <f t="shared" si="9"/>
        <v>0</v>
      </c>
    </row>
    <row r="97" spans="1:28" s="76" customFormat="1" ht="12" x14ac:dyDescent="0.2">
      <c r="A97" s="292"/>
      <c r="B97" s="231" t="str">
        <f t="shared" si="7"/>
        <v/>
      </c>
      <c r="C97" s="231" t="str">
        <f t="shared" si="7"/>
        <v/>
      </c>
      <c r="D97" s="231" t="str">
        <f t="shared" si="7"/>
        <v/>
      </c>
      <c r="E97" s="231" t="str">
        <f t="shared" si="7"/>
        <v/>
      </c>
      <c r="F97" s="231" t="str">
        <f t="shared" si="8"/>
        <v/>
      </c>
      <c r="G97" s="232" t="str">
        <f t="shared" si="5"/>
        <v>nee</v>
      </c>
      <c r="H97" s="233">
        <f t="shared" si="0"/>
        <v>0</v>
      </c>
      <c r="I97" s="233">
        <f t="shared" si="4"/>
        <v>0</v>
      </c>
      <c r="J97" s="233">
        <f t="shared" si="1"/>
        <v>0</v>
      </c>
      <c r="K97" s="235" t="str">
        <f t="shared" si="6"/>
        <v/>
      </c>
      <c r="L97" s="129"/>
      <c r="M97" s="129"/>
      <c r="N97" s="129"/>
      <c r="O97" s="129"/>
      <c r="P97" s="129"/>
      <c r="Q97" s="129"/>
      <c r="R97" s="129"/>
      <c r="S97" s="129"/>
      <c r="T97" s="129"/>
      <c r="U97" s="76">
        <v>60</v>
      </c>
      <c r="W97" s="77">
        <f t="shared" si="9"/>
        <v>0</v>
      </c>
      <c r="X97" s="77">
        <f t="shared" si="9"/>
        <v>0</v>
      </c>
      <c r="Y97" s="77">
        <f t="shared" si="9"/>
        <v>0</v>
      </c>
      <c r="Z97" s="77">
        <f t="shared" si="9"/>
        <v>0</v>
      </c>
      <c r="AA97" s="77">
        <f t="shared" si="9"/>
        <v>0</v>
      </c>
    </row>
    <row r="98" spans="1:28" s="76" customFormat="1" ht="12" x14ac:dyDescent="0.2">
      <c r="A98" s="292"/>
      <c r="B98" s="231" t="str">
        <f t="shared" si="7"/>
        <v/>
      </c>
      <c r="C98" s="231" t="str">
        <f t="shared" si="7"/>
        <v/>
      </c>
      <c r="D98" s="231" t="str">
        <f t="shared" si="7"/>
        <v/>
      </c>
      <c r="E98" s="231" t="str">
        <f t="shared" si="7"/>
        <v/>
      </c>
      <c r="F98" s="231" t="str">
        <f t="shared" si="8"/>
        <v/>
      </c>
      <c r="G98" s="232" t="str">
        <f t="shared" si="5"/>
        <v>nee</v>
      </c>
      <c r="H98" s="233">
        <f t="shared" si="0"/>
        <v>0</v>
      </c>
      <c r="I98" s="233">
        <f t="shared" si="4"/>
        <v>0</v>
      </c>
      <c r="J98" s="233">
        <f t="shared" si="1"/>
        <v>0</v>
      </c>
      <c r="K98" s="235" t="str">
        <f t="shared" si="6"/>
        <v/>
      </c>
      <c r="L98" s="129"/>
      <c r="M98" s="129"/>
      <c r="N98" s="129"/>
      <c r="O98" s="129"/>
      <c r="P98" s="129"/>
      <c r="Q98" s="129"/>
      <c r="R98" s="129"/>
      <c r="S98" s="129"/>
      <c r="T98" s="129"/>
      <c r="U98" s="76">
        <v>61</v>
      </c>
      <c r="W98" s="77">
        <f t="shared" si="9"/>
        <v>0</v>
      </c>
      <c r="X98" s="77">
        <f t="shared" si="9"/>
        <v>0</v>
      </c>
      <c r="Y98" s="77">
        <f t="shared" si="9"/>
        <v>0</v>
      </c>
      <c r="Z98" s="77">
        <f t="shared" si="9"/>
        <v>0</v>
      </c>
      <c r="AA98" s="77">
        <f t="shared" si="9"/>
        <v>0</v>
      </c>
    </row>
    <row r="99" spans="1:28" s="76" customFormat="1" ht="12" x14ac:dyDescent="0.2">
      <c r="A99" s="292"/>
      <c r="B99" s="231" t="str">
        <f t="shared" si="7"/>
        <v/>
      </c>
      <c r="C99" s="231" t="str">
        <f t="shared" si="7"/>
        <v/>
      </c>
      <c r="D99" s="231" t="str">
        <f t="shared" si="7"/>
        <v/>
      </c>
      <c r="E99" s="231" t="str">
        <f t="shared" si="7"/>
        <v/>
      </c>
      <c r="F99" s="231" t="str">
        <f t="shared" si="8"/>
        <v/>
      </c>
      <c r="G99" s="232" t="str">
        <f t="shared" si="5"/>
        <v>nee</v>
      </c>
      <c r="H99" s="233">
        <f t="shared" si="0"/>
        <v>0</v>
      </c>
      <c r="I99" s="233">
        <f t="shared" si="4"/>
        <v>0</v>
      </c>
      <c r="J99" s="233">
        <f t="shared" si="1"/>
        <v>0</v>
      </c>
      <c r="K99" s="235" t="str">
        <f t="shared" si="6"/>
        <v/>
      </c>
      <c r="L99" s="129"/>
      <c r="M99" s="129"/>
      <c r="N99" s="129"/>
      <c r="O99" s="129"/>
      <c r="P99" s="129"/>
      <c r="Q99" s="129"/>
      <c r="R99" s="129"/>
      <c r="S99" s="129"/>
      <c r="T99" s="129"/>
      <c r="U99" s="76">
        <v>62</v>
      </c>
      <c r="W99" s="77">
        <f t="shared" si="9"/>
        <v>0</v>
      </c>
      <c r="X99" s="77">
        <f t="shared" si="9"/>
        <v>0</v>
      </c>
      <c r="Y99" s="77">
        <f t="shared" si="9"/>
        <v>0</v>
      </c>
      <c r="Z99" s="77">
        <f t="shared" si="9"/>
        <v>0</v>
      </c>
      <c r="AA99" s="77">
        <f t="shared" si="9"/>
        <v>0</v>
      </c>
    </row>
    <row r="100" spans="1:28" s="76" customFormat="1" ht="12" x14ac:dyDescent="0.2">
      <c r="A100" s="292"/>
      <c r="B100" s="231" t="str">
        <f t="shared" si="7"/>
        <v/>
      </c>
      <c r="C100" s="231" t="str">
        <f t="shared" si="7"/>
        <v/>
      </c>
      <c r="D100" s="231" t="str">
        <f t="shared" si="7"/>
        <v/>
      </c>
      <c r="E100" s="231" t="str">
        <f t="shared" si="7"/>
        <v/>
      </c>
      <c r="F100" s="231" t="str">
        <f t="shared" si="8"/>
        <v/>
      </c>
      <c r="G100" s="232" t="str">
        <f t="shared" si="5"/>
        <v>nee</v>
      </c>
      <c r="H100" s="233">
        <f t="shared" si="0"/>
        <v>0</v>
      </c>
      <c r="I100" s="233">
        <f t="shared" si="4"/>
        <v>0</v>
      </c>
      <c r="J100" s="233">
        <f t="shared" si="1"/>
        <v>0</v>
      </c>
      <c r="K100" s="235" t="str">
        <f t="shared" si="6"/>
        <v/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76">
        <v>63</v>
      </c>
      <c r="W100" s="77">
        <f t="shared" si="9"/>
        <v>0</v>
      </c>
      <c r="X100" s="77">
        <f t="shared" si="9"/>
        <v>0</v>
      </c>
      <c r="Y100" s="77">
        <f t="shared" si="9"/>
        <v>0</v>
      </c>
      <c r="Z100" s="77">
        <f t="shared" si="9"/>
        <v>0</v>
      </c>
      <c r="AA100" s="77">
        <f t="shared" si="9"/>
        <v>0</v>
      </c>
    </row>
    <row r="101" spans="1:28" s="76" customFormat="1" ht="12" x14ac:dyDescent="0.2">
      <c r="A101" s="292"/>
      <c r="B101" s="231" t="str">
        <f t="shared" si="7"/>
        <v/>
      </c>
      <c r="C101" s="231" t="str">
        <f t="shared" si="7"/>
        <v/>
      </c>
      <c r="D101" s="231" t="str">
        <f t="shared" si="7"/>
        <v/>
      </c>
      <c r="E101" s="231" t="str">
        <f t="shared" si="7"/>
        <v/>
      </c>
      <c r="F101" s="231" t="str">
        <f t="shared" si="8"/>
        <v/>
      </c>
      <c r="G101" s="232" t="str">
        <f t="shared" si="5"/>
        <v>nee</v>
      </c>
      <c r="H101" s="233">
        <f t="shared" ref="H101:H140" si="10">SUM(W101:AA101)</f>
        <v>0</v>
      </c>
      <c r="I101" s="233">
        <f t="shared" si="4"/>
        <v>0</v>
      </c>
      <c r="J101" s="233">
        <f>$H$29-I101</f>
        <v>0</v>
      </c>
      <c r="K101" s="235" t="str">
        <f t="shared" si="6"/>
        <v/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76">
        <v>64</v>
      </c>
      <c r="W101" s="77">
        <f t="shared" ref="W101:AA132" si="11">IF(B101&lt;&gt;"",B$32,0)</f>
        <v>0</v>
      </c>
      <c r="X101" s="77">
        <f t="shared" si="11"/>
        <v>0</v>
      </c>
      <c r="Y101" s="77">
        <f t="shared" si="11"/>
        <v>0</v>
      </c>
      <c r="Z101" s="77">
        <f t="shared" si="11"/>
        <v>0</v>
      </c>
      <c r="AA101" s="77">
        <f t="shared" si="11"/>
        <v>0</v>
      </c>
    </row>
    <row r="102" spans="1:28" s="76" customFormat="1" ht="12" x14ac:dyDescent="0.2">
      <c r="A102" s="292"/>
      <c r="B102" s="231" t="str">
        <f t="shared" si="7"/>
        <v/>
      </c>
      <c r="C102" s="231" t="str">
        <f t="shared" si="7"/>
        <v/>
      </c>
      <c r="D102" s="231" t="str">
        <f t="shared" si="7"/>
        <v/>
      </c>
      <c r="E102" s="231" t="str">
        <f t="shared" si="7"/>
        <v/>
      </c>
      <c r="F102" s="231" t="str">
        <f t="shared" si="8"/>
        <v/>
      </c>
      <c r="G102" s="232" t="str">
        <f t="shared" si="5"/>
        <v>nee</v>
      </c>
      <c r="H102" s="233">
        <f t="shared" si="10"/>
        <v>0</v>
      </c>
      <c r="I102" s="233">
        <f>I101+H102</f>
        <v>0</v>
      </c>
      <c r="J102" s="233">
        <f>$H$29-I102</f>
        <v>0</v>
      </c>
      <c r="K102" s="235" t="str">
        <f t="shared" si="6"/>
        <v/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76">
        <v>65</v>
      </c>
      <c r="W102" s="77">
        <f t="shared" si="11"/>
        <v>0</v>
      </c>
      <c r="X102" s="77">
        <f t="shared" si="11"/>
        <v>0</v>
      </c>
      <c r="Y102" s="77">
        <f t="shared" si="11"/>
        <v>0</v>
      </c>
      <c r="Z102" s="77">
        <f t="shared" si="11"/>
        <v>0</v>
      </c>
      <c r="AA102" s="77">
        <f t="shared" si="11"/>
        <v>0</v>
      </c>
    </row>
    <row r="103" spans="1:28" s="76" customFormat="1" ht="12" x14ac:dyDescent="0.2">
      <c r="A103" s="292"/>
      <c r="B103" s="231" t="str">
        <f t="shared" si="7"/>
        <v/>
      </c>
      <c r="C103" s="231" t="str">
        <f t="shared" si="7"/>
        <v/>
      </c>
      <c r="D103" s="231" t="str">
        <f t="shared" si="7"/>
        <v/>
      </c>
      <c r="E103" s="231" t="str">
        <f t="shared" si="7"/>
        <v/>
      </c>
      <c r="F103" s="231" t="str">
        <f t="shared" si="8"/>
        <v/>
      </c>
      <c r="G103" s="232" t="str">
        <f t="shared" ref="G103:G140" si="12">IF(G102="nee","nee",IF(G102="ja","n.v.t.",IF(G102="n.v.t.","n.v.t.","")))</f>
        <v>nee</v>
      </c>
      <c r="H103" s="233">
        <f t="shared" si="10"/>
        <v>0</v>
      </c>
      <c r="I103" s="233">
        <f t="shared" ref="I103:I140" si="13">I102+H103</f>
        <v>0</v>
      </c>
      <c r="J103" s="233">
        <f t="shared" ref="J103:J140" si="14">$H$29-I103</f>
        <v>0</v>
      </c>
      <c r="K103" s="235" t="str">
        <f t="shared" si="6"/>
        <v/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76">
        <v>66</v>
      </c>
      <c r="W103" s="77">
        <f t="shared" si="11"/>
        <v>0</v>
      </c>
      <c r="X103" s="77">
        <f t="shared" si="11"/>
        <v>0</v>
      </c>
      <c r="Y103" s="77">
        <f t="shared" si="11"/>
        <v>0</v>
      </c>
      <c r="Z103" s="77">
        <f t="shared" si="11"/>
        <v>0</v>
      </c>
      <c r="AA103" s="77">
        <f t="shared" si="11"/>
        <v>0</v>
      </c>
    </row>
    <row r="104" spans="1:28" s="76" customFormat="1" ht="12" x14ac:dyDescent="0.2">
      <c r="A104" s="292"/>
      <c r="B104" s="231" t="str">
        <f t="shared" si="7"/>
        <v/>
      </c>
      <c r="C104" s="231" t="str">
        <f t="shared" si="7"/>
        <v/>
      </c>
      <c r="D104" s="231" t="str">
        <f t="shared" si="7"/>
        <v/>
      </c>
      <c r="E104" s="231" t="str">
        <f t="shared" si="7"/>
        <v/>
      </c>
      <c r="F104" s="231" t="str">
        <f t="shared" si="8"/>
        <v/>
      </c>
      <c r="G104" s="232" t="str">
        <f t="shared" si="12"/>
        <v>nee</v>
      </c>
      <c r="H104" s="233">
        <f t="shared" si="10"/>
        <v>0</v>
      </c>
      <c r="I104" s="233">
        <f t="shared" si="13"/>
        <v>0</v>
      </c>
      <c r="J104" s="233">
        <f t="shared" si="14"/>
        <v>0</v>
      </c>
      <c r="K104" s="235" t="str">
        <f t="shared" si="6"/>
        <v/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76">
        <v>67</v>
      </c>
      <c r="W104" s="77">
        <f t="shared" si="11"/>
        <v>0</v>
      </c>
      <c r="X104" s="77">
        <f t="shared" si="11"/>
        <v>0</v>
      </c>
      <c r="Y104" s="77">
        <f t="shared" si="11"/>
        <v>0</v>
      </c>
      <c r="Z104" s="77">
        <f t="shared" si="11"/>
        <v>0</v>
      </c>
      <c r="AA104" s="77">
        <f t="shared" si="11"/>
        <v>0</v>
      </c>
    </row>
    <row r="105" spans="1:28" s="76" customFormat="1" ht="12" x14ac:dyDescent="0.2">
      <c r="A105" s="292"/>
      <c r="B105" s="231" t="str">
        <f t="shared" si="7"/>
        <v/>
      </c>
      <c r="C105" s="231" t="str">
        <f t="shared" si="7"/>
        <v/>
      </c>
      <c r="D105" s="231" t="str">
        <f t="shared" si="7"/>
        <v/>
      </c>
      <c r="E105" s="231" t="str">
        <f t="shared" si="7"/>
        <v/>
      </c>
      <c r="F105" s="231" t="str">
        <f t="shared" si="8"/>
        <v/>
      </c>
      <c r="G105" s="232" t="str">
        <f t="shared" si="12"/>
        <v>nee</v>
      </c>
      <c r="H105" s="233">
        <f t="shared" si="10"/>
        <v>0</v>
      </c>
      <c r="I105" s="233">
        <f t="shared" si="13"/>
        <v>0</v>
      </c>
      <c r="J105" s="233">
        <f t="shared" si="14"/>
        <v>0</v>
      </c>
      <c r="K105" s="235" t="str">
        <f t="shared" si="6"/>
        <v/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76">
        <v>68</v>
      </c>
      <c r="W105" s="77">
        <f t="shared" si="11"/>
        <v>0</v>
      </c>
      <c r="X105" s="77">
        <f t="shared" si="11"/>
        <v>0</v>
      </c>
      <c r="Y105" s="77">
        <f t="shared" si="11"/>
        <v>0</v>
      </c>
      <c r="Z105" s="77">
        <f t="shared" si="11"/>
        <v>0</v>
      </c>
      <c r="AA105" s="77">
        <f t="shared" si="11"/>
        <v>0</v>
      </c>
    </row>
    <row r="106" spans="1:28" s="76" customFormat="1" ht="12" x14ac:dyDescent="0.2">
      <c r="A106" s="292"/>
      <c r="B106" s="231" t="str">
        <f t="shared" si="7"/>
        <v/>
      </c>
      <c r="C106" s="231" t="str">
        <f t="shared" si="7"/>
        <v/>
      </c>
      <c r="D106" s="231" t="str">
        <f t="shared" si="7"/>
        <v/>
      </c>
      <c r="E106" s="231" t="str">
        <f t="shared" si="7"/>
        <v/>
      </c>
      <c r="F106" s="231" t="str">
        <f t="shared" si="8"/>
        <v/>
      </c>
      <c r="G106" s="232" t="str">
        <f t="shared" si="12"/>
        <v>nee</v>
      </c>
      <c r="H106" s="233">
        <f t="shared" si="10"/>
        <v>0</v>
      </c>
      <c r="I106" s="233">
        <f t="shared" si="13"/>
        <v>0</v>
      </c>
      <c r="J106" s="233">
        <f t="shared" si="14"/>
        <v>0</v>
      </c>
      <c r="K106" s="235" t="str">
        <f t="shared" si="6"/>
        <v/>
      </c>
      <c r="L106" s="129"/>
      <c r="M106" s="129"/>
      <c r="N106" s="129"/>
      <c r="O106" s="129"/>
      <c r="P106" s="129"/>
      <c r="Q106" s="129"/>
      <c r="R106" s="129"/>
      <c r="S106" s="129"/>
      <c r="T106" s="129"/>
      <c r="U106" s="76">
        <v>69</v>
      </c>
      <c r="W106" s="77">
        <f t="shared" si="11"/>
        <v>0</v>
      </c>
      <c r="X106" s="77">
        <f t="shared" si="11"/>
        <v>0</v>
      </c>
      <c r="Y106" s="77">
        <f t="shared" si="11"/>
        <v>0</v>
      </c>
      <c r="Z106" s="77">
        <f t="shared" si="11"/>
        <v>0</v>
      </c>
      <c r="AA106" s="77">
        <f t="shared" si="11"/>
        <v>0</v>
      </c>
    </row>
    <row r="107" spans="1:28" s="76" customFormat="1" ht="12" x14ac:dyDescent="0.2">
      <c r="A107" s="292"/>
      <c r="B107" s="231" t="str">
        <f t="shared" si="7"/>
        <v/>
      </c>
      <c r="C107" s="231" t="str">
        <f t="shared" si="7"/>
        <v/>
      </c>
      <c r="D107" s="231" t="str">
        <f t="shared" si="7"/>
        <v/>
      </c>
      <c r="E107" s="231" t="str">
        <f t="shared" si="7"/>
        <v/>
      </c>
      <c r="F107" s="231" t="str">
        <f t="shared" si="8"/>
        <v/>
      </c>
      <c r="G107" s="232" t="str">
        <f t="shared" si="12"/>
        <v>nee</v>
      </c>
      <c r="H107" s="233">
        <f t="shared" si="10"/>
        <v>0</v>
      </c>
      <c r="I107" s="233">
        <f t="shared" si="13"/>
        <v>0</v>
      </c>
      <c r="J107" s="233">
        <f t="shared" si="14"/>
        <v>0</v>
      </c>
      <c r="K107" s="235" t="str">
        <f t="shared" si="6"/>
        <v/>
      </c>
      <c r="L107" s="129"/>
      <c r="M107" s="129"/>
      <c r="N107" s="129"/>
      <c r="O107" s="129"/>
      <c r="P107" s="129"/>
      <c r="Q107" s="129"/>
      <c r="R107" s="129"/>
      <c r="S107" s="129"/>
      <c r="T107" s="129"/>
      <c r="U107" s="76">
        <v>70</v>
      </c>
      <c r="W107" s="77">
        <f t="shared" si="11"/>
        <v>0</v>
      </c>
      <c r="X107" s="77">
        <f t="shared" si="11"/>
        <v>0</v>
      </c>
      <c r="Y107" s="77">
        <f t="shared" si="11"/>
        <v>0</v>
      </c>
      <c r="Z107" s="77">
        <f t="shared" si="11"/>
        <v>0</v>
      </c>
      <c r="AA107" s="77">
        <f t="shared" si="11"/>
        <v>0</v>
      </c>
    </row>
    <row r="108" spans="1:28" s="76" customFormat="1" ht="12" x14ac:dyDescent="0.2">
      <c r="A108" s="292"/>
      <c r="B108" s="231" t="str">
        <f t="shared" si="7"/>
        <v/>
      </c>
      <c r="C108" s="231" t="str">
        <f t="shared" si="7"/>
        <v/>
      </c>
      <c r="D108" s="231" t="str">
        <f t="shared" si="7"/>
        <v/>
      </c>
      <c r="E108" s="231" t="str">
        <f t="shared" si="7"/>
        <v/>
      </c>
      <c r="F108" s="231" t="str">
        <f t="shared" si="8"/>
        <v/>
      </c>
      <c r="G108" s="232" t="str">
        <f t="shared" si="12"/>
        <v>nee</v>
      </c>
      <c r="H108" s="233">
        <f t="shared" si="10"/>
        <v>0</v>
      </c>
      <c r="I108" s="233">
        <f t="shared" si="13"/>
        <v>0</v>
      </c>
      <c r="J108" s="233">
        <f t="shared" si="14"/>
        <v>0</v>
      </c>
      <c r="K108" s="235" t="str">
        <f t="shared" ref="K108:K140" si="15">IF(J108&lt;0,"U neemt te veel uren op","")</f>
        <v/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76">
        <v>71</v>
      </c>
      <c r="W108" s="77">
        <f t="shared" si="11"/>
        <v>0</v>
      </c>
      <c r="X108" s="77">
        <f t="shared" si="11"/>
        <v>0</v>
      </c>
      <c r="Y108" s="77">
        <f t="shared" si="11"/>
        <v>0</v>
      </c>
      <c r="Z108" s="77">
        <f t="shared" si="11"/>
        <v>0</v>
      </c>
      <c r="AA108" s="77">
        <f t="shared" si="11"/>
        <v>0</v>
      </c>
      <c r="AB108" s="78" t="s">
        <v>54</v>
      </c>
    </row>
    <row r="109" spans="1:28" s="76" customFormat="1" ht="12" x14ac:dyDescent="0.2">
      <c r="A109" s="292"/>
      <c r="B109" s="231" t="str">
        <f t="shared" si="7"/>
        <v/>
      </c>
      <c r="C109" s="231" t="str">
        <f t="shared" si="7"/>
        <v/>
      </c>
      <c r="D109" s="231" t="str">
        <f t="shared" si="7"/>
        <v/>
      </c>
      <c r="E109" s="231" t="str">
        <f t="shared" si="7"/>
        <v/>
      </c>
      <c r="F109" s="231" t="str">
        <f t="shared" si="8"/>
        <v/>
      </c>
      <c r="G109" s="232" t="str">
        <f t="shared" si="12"/>
        <v>nee</v>
      </c>
      <c r="H109" s="233">
        <f t="shared" si="10"/>
        <v>0</v>
      </c>
      <c r="I109" s="233">
        <f t="shared" si="13"/>
        <v>0</v>
      </c>
      <c r="J109" s="233">
        <f t="shared" si="14"/>
        <v>0</v>
      </c>
      <c r="K109" s="235" t="str">
        <f t="shared" si="15"/>
        <v/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76">
        <v>72</v>
      </c>
      <c r="W109" s="77">
        <f t="shared" si="11"/>
        <v>0</v>
      </c>
      <c r="X109" s="77">
        <f t="shared" si="11"/>
        <v>0</v>
      </c>
      <c r="Y109" s="77">
        <f t="shared" si="11"/>
        <v>0</v>
      </c>
      <c r="Z109" s="77">
        <f t="shared" si="11"/>
        <v>0</v>
      </c>
      <c r="AA109" s="77">
        <f t="shared" si="11"/>
        <v>0</v>
      </c>
      <c r="AB109" s="79"/>
    </row>
    <row r="110" spans="1:28" s="76" customFormat="1" ht="12" x14ac:dyDescent="0.2">
      <c r="A110" s="292"/>
      <c r="B110" s="231" t="str">
        <f t="shared" si="7"/>
        <v/>
      </c>
      <c r="C110" s="231" t="str">
        <f t="shared" si="7"/>
        <v/>
      </c>
      <c r="D110" s="231" t="str">
        <f t="shared" si="7"/>
        <v/>
      </c>
      <c r="E110" s="231" t="str">
        <f t="shared" si="7"/>
        <v/>
      </c>
      <c r="F110" s="231" t="str">
        <f t="shared" si="8"/>
        <v/>
      </c>
      <c r="G110" s="232" t="str">
        <f t="shared" si="12"/>
        <v>nee</v>
      </c>
      <c r="H110" s="233">
        <f t="shared" si="10"/>
        <v>0</v>
      </c>
      <c r="I110" s="233">
        <f t="shared" si="13"/>
        <v>0</v>
      </c>
      <c r="J110" s="233">
        <f t="shared" si="14"/>
        <v>0</v>
      </c>
      <c r="K110" s="235" t="str">
        <f t="shared" si="15"/>
        <v/>
      </c>
      <c r="L110" s="129"/>
      <c r="M110" s="129"/>
      <c r="N110" s="129"/>
      <c r="O110" s="129"/>
      <c r="P110" s="129"/>
      <c r="Q110" s="129"/>
      <c r="R110" s="129"/>
      <c r="S110" s="129"/>
      <c r="T110" s="129"/>
      <c r="U110" s="76">
        <v>73</v>
      </c>
      <c r="W110" s="77">
        <f t="shared" si="11"/>
        <v>0</v>
      </c>
      <c r="X110" s="77">
        <f t="shared" si="11"/>
        <v>0</v>
      </c>
      <c r="Y110" s="77">
        <f t="shared" si="11"/>
        <v>0</v>
      </c>
      <c r="Z110" s="77">
        <f t="shared" si="11"/>
        <v>0</v>
      </c>
      <c r="AA110" s="77">
        <f t="shared" si="11"/>
        <v>0</v>
      </c>
      <c r="AB110" s="80">
        <f>AA109+AA110</f>
        <v>0</v>
      </c>
    </row>
    <row r="111" spans="1:28" s="76" customFormat="1" ht="12" x14ac:dyDescent="0.2">
      <c r="A111" s="292"/>
      <c r="B111" s="231" t="str">
        <f t="shared" si="7"/>
        <v/>
      </c>
      <c r="C111" s="231" t="str">
        <f t="shared" si="7"/>
        <v/>
      </c>
      <c r="D111" s="231" t="str">
        <f t="shared" si="7"/>
        <v/>
      </c>
      <c r="E111" s="231" t="str">
        <f t="shared" si="7"/>
        <v/>
      </c>
      <c r="F111" s="231" t="str">
        <f t="shared" si="8"/>
        <v/>
      </c>
      <c r="G111" s="232" t="str">
        <f t="shared" si="12"/>
        <v>nee</v>
      </c>
      <c r="H111" s="233">
        <f t="shared" si="10"/>
        <v>0</v>
      </c>
      <c r="I111" s="233">
        <f t="shared" si="13"/>
        <v>0</v>
      </c>
      <c r="J111" s="233">
        <f t="shared" si="14"/>
        <v>0</v>
      </c>
      <c r="K111" s="235" t="str">
        <f t="shared" si="15"/>
        <v/>
      </c>
      <c r="L111" s="129"/>
      <c r="M111" s="129"/>
      <c r="N111" s="129"/>
      <c r="O111" s="129"/>
      <c r="P111" s="129"/>
      <c r="Q111" s="129"/>
      <c r="R111" s="129"/>
      <c r="S111" s="129"/>
      <c r="T111" s="129"/>
      <c r="U111" s="76">
        <v>74</v>
      </c>
      <c r="W111" s="77">
        <f t="shared" si="11"/>
        <v>0</v>
      </c>
      <c r="X111" s="77">
        <f t="shared" si="11"/>
        <v>0</v>
      </c>
      <c r="Y111" s="77">
        <f t="shared" si="11"/>
        <v>0</v>
      </c>
      <c r="Z111" s="77">
        <f t="shared" si="11"/>
        <v>0</v>
      </c>
      <c r="AA111" s="77">
        <f t="shared" si="11"/>
        <v>0</v>
      </c>
    </row>
    <row r="112" spans="1:28" s="76" customFormat="1" ht="12" x14ac:dyDescent="0.2">
      <c r="A112" s="292"/>
      <c r="B112" s="231" t="str">
        <f t="shared" si="7"/>
        <v/>
      </c>
      <c r="C112" s="231" t="str">
        <f t="shared" si="7"/>
        <v/>
      </c>
      <c r="D112" s="231" t="str">
        <f t="shared" si="7"/>
        <v/>
      </c>
      <c r="E112" s="231" t="str">
        <f t="shared" si="7"/>
        <v/>
      </c>
      <c r="F112" s="231" t="str">
        <f t="shared" si="8"/>
        <v/>
      </c>
      <c r="G112" s="232" t="str">
        <f t="shared" si="12"/>
        <v>nee</v>
      </c>
      <c r="H112" s="233">
        <f t="shared" si="10"/>
        <v>0</v>
      </c>
      <c r="I112" s="233">
        <f t="shared" si="13"/>
        <v>0</v>
      </c>
      <c r="J112" s="233">
        <f t="shared" si="14"/>
        <v>0</v>
      </c>
      <c r="K112" s="235" t="str">
        <f t="shared" si="15"/>
        <v/>
      </c>
      <c r="L112" s="129"/>
      <c r="M112" s="129"/>
      <c r="N112" s="129"/>
      <c r="O112" s="129"/>
      <c r="P112" s="129"/>
      <c r="Q112" s="129"/>
      <c r="R112" s="129"/>
      <c r="S112" s="129"/>
      <c r="T112" s="129"/>
      <c r="U112" s="76">
        <v>75</v>
      </c>
      <c r="W112" s="77">
        <f t="shared" si="11"/>
        <v>0</v>
      </c>
      <c r="X112" s="77">
        <f t="shared" si="11"/>
        <v>0</v>
      </c>
      <c r="Y112" s="77">
        <f t="shared" si="11"/>
        <v>0</v>
      </c>
      <c r="Z112" s="77">
        <f t="shared" si="11"/>
        <v>0</v>
      </c>
      <c r="AA112" s="77">
        <f t="shared" si="11"/>
        <v>0</v>
      </c>
    </row>
    <row r="113" spans="1:29" s="76" customFormat="1" ht="12" x14ac:dyDescent="0.2">
      <c r="A113" s="292"/>
      <c r="B113" s="231" t="str">
        <f t="shared" si="7"/>
        <v/>
      </c>
      <c r="C113" s="231" t="str">
        <f t="shared" si="7"/>
        <v/>
      </c>
      <c r="D113" s="231" t="str">
        <f t="shared" si="7"/>
        <v/>
      </c>
      <c r="E113" s="231" t="str">
        <f t="shared" si="7"/>
        <v/>
      </c>
      <c r="F113" s="231" t="str">
        <f t="shared" si="8"/>
        <v/>
      </c>
      <c r="G113" s="232" t="str">
        <f t="shared" si="12"/>
        <v>nee</v>
      </c>
      <c r="H113" s="233">
        <f t="shared" si="10"/>
        <v>0</v>
      </c>
      <c r="I113" s="233">
        <f t="shared" si="13"/>
        <v>0</v>
      </c>
      <c r="J113" s="233">
        <f t="shared" si="14"/>
        <v>0</v>
      </c>
      <c r="K113" s="235" t="str">
        <f t="shared" si="15"/>
        <v/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76">
        <v>76</v>
      </c>
      <c r="W113" s="77">
        <f t="shared" si="11"/>
        <v>0</v>
      </c>
      <c r="X113" s="77">
        <f t="shared" si="11"/>
        <v>0</v>
      </c>
      <c r="Y113" s="77">
        <f t="shared" si="11"/>
        <v>0</v>
      </c>
      <c r="Z113" s="77">
        <f t="shared" si="11"/>
        <v>0</v>
      </c>
      <c r="AA113" s="77">
        <f t="shared" si="11"/>
        <v>0</v>
      </c>
    </row>
    <row r="114" spans="1:29" s="76" customFormat="1" ht="12" x14ac:dyDescent="0.2">
      <c r="A114" s="292"/>
      <c r="B114" s="231" t="str">
        <f t="shared" si="7"/>
        <v/>
      </c>
      <c r="C114" s="231" t="str">
        <f t="shared" si="7"/>
        <v/>
      </c>
      <c r="D114" s="231" t="str">
        <f t="shared" si="7"/>
        <v/>
      </c>
      <c r="E114" s="231" t="str">
        <f t="shared" si="7"/>
        <v/>
      </c>
      <c r="F114" s="231" t="str">
        <f t="shared" si="8"/>
        <v/>
      </c>
      <c r="G114" s="232" t="str">
        <f t="shared" si="12"/>
        <v>nee</v>
      </c>
      <c r="H114" s="233">
        <f t="shared" si="10"/>
        <v>0</v>
      </c>
      <c r="I114" s="233">
        <f t="shared" si="13"/>
        <v>0</v>
      </c>
      <c r="J114" s="233">
        <f t="shared" si="14"/>
        <v>0</v>
      </c>
      <c r="K114" s="235" t="str">
        <f t="shared" si="15"/>
        <v/>
      </c>
      <c r="L114" s="129"/>
      <c r="M114" s="129"/>
      <c r="N114" s="129"/>
      <c r="O114" s="129"/>
      <c r="P114" s="129"/>
      <c r="Q114" s="129"/>
      <c r="R114" s="129"/>
      <c r="S114" s="129"/>
      <c r="T114" s="129"/>
      <c r="U114" s="76">
        <v>77</v>
      </c>
      <c r="W114" s="77">
        <f t="shared" si="11"/>
        <v>0</v>
      </c>
      <c r="X114" s="77">
        <f t="shared" si="11"/>
        <v>0</v>
      </c>
      <c r="Y114" s="77">
        <f t="shared" si="11"/>
        <v>0</v>
      </c>
      <c r="Z114" s="77">
        <f t="shared" si="11"/>
        <v>0</v>
      </c>
      <c r="AA114" s="77">
        <f t="shared" si="11"/>
        <v>0</v>
      </c>
    </row>
    <row r="115" spans="1:29" s="76" customFormat="1" ht="12" x14ac:dyDescent="0.2">
      <c r="A115" s="292"/>
      <c r="B115" s="231" t="str">
        <f t="shared" si="7"/>
        <v/>
      </c>
      <c r="C115" s="231" t="str">
        <f t="shared" si="7"/>
        <v/>
      </c>
      <c r="D115" s="231" t="str">
        <f t="shared" si="7"/>
        <v/>
      </c>
      <c r="E115" s="231" t="str">
        <f t="shared" si="7"/>
        <v/>
      </c>
      <c r="F115" s="231" t="str">
        <f t="shared" si="8"/>
        <v/>
      </c>
      <c r="G115" s="232" t="str">
        <f t="shared" si="12"/>
        <v>nee</v>
      </c>
      <c r="H115" s="233">
        <f t="shared" si="10"/>
        <v>0</v>
      </c>
      <c r="I115" s="233">
        <f t="shared" si="13"/>
        <v>0</v>
      </c>
      <c r="J115" s="233">
        <f t="shared" si="14"/>
        <v>0</v>
      </c>
      <c r="K115" s="235" t="str">
        <f t="shared" si="15"/>
        <v/>
      </c>
      <c r="L115" s="129"/>
      <c r="M115" s="129"/>
      <c r="N115" s="129"/>
      <c r="O115" s="129"/>
      <c r="P115" s="129"/>
      <c r="Q115" s="129"/>
      <c r="R115" s="129"/>
      <c r="S115" s="129"/>
      <c r="T115" s="129"/>
      <c r="U115" s="76">
        <v>78</v>
      </c>
      <c r="W115" s="77">
        <f t="shared" si="11"/>
        <v>0</v>
      </c>
      <c r="X115" s="77">
        <f t="shared" si="11"/>
        <v>0</v>
      </c>
      <c r="Y115" s="77">
        <f t="shared" si="11"/>
        <v>0</v>
      </c>
      <c r="Z115" s="77">
        <f t="shared" si="11"/>
        <v>0</v>
      </c>
      <c r="AA115" s="77">
        <f t="shared" si="11"/>
        <v>0</v>
      </c>
    </row>
    <row r="116" spans="1:29" s="76" customFormat="1" ht="12" x14ac:dyDescent="0.2">
      <c r="A116" s="292"/>
      <c r="B116" s="231" t="str">
        <f t="shared" si="7"/>
        <v/>
      </c>
      <c r="C116" s="231" t="str">
        <f t="shared" si="7"/>
        <v/>
      </c>
      <c r="D116" s="231" t="str">
        <f t="shared" si="7"/>
        <v/>
      </c>
      <c r="E116" s="231" t="str">
        <f t="shared" si="7"/>
        <v/>
      </c>
      <c r="F116" s="231" t="str">
        <f t="shared" si="8"/>
        <v/>
      </c>
      <c r="G116" s="232" t="str">
        <f t="shared" si="12"/>
        <v>nee</v>
      </c>
      <c r="H116" s="233">
        <f t="shared" si="10"/>
        <v>0</v>
      </c>
      <c r="I116" s="233">
        <f t="shared" si="13"/>
        <v>0</v>
      </c>
      <c r="J116" s="233">
        <f t="shared" si="14"/>
        <v>0</v>
      </c>
      <c r="K116" s="235" t="str">
        <f t="shared" si="15"/>
        <v/>
      </c>
      <c r="L116" s="129"/>
      <c r="M116" s="129"/>
      <c r="N116" s="129"/>
      <c r="O116" s="129"/>
      <c r="P116" s="129"/>
      <c r="Q116" s="129"/>
      <c r="R116" s="129"/>
      <c r="S116" s="129"/>
      <c r="T116" s="129"/>
      <c r="U116" s="76">
        <v>79</v>
      </c>
      <c r="W116" s="77">
        <f t="shared" si="11"/>
        <v>0</v>
      </c>
      <c r="X116" s="77">
        <f t="shared" si="11"/>
        <v>0</v>
      </c>
      <c r="Y116" s="77">
        <f t="shared" si="11"/>
        <v>0</v>
      </c>
      <c r="Z116" s="77">
        <f t="shared" si="11"/>
        <v>0</v>
      </c>
      <c r="AA116" s="77">
        <f t="shared" si="11"/>
        <v>0</v>
      </c>
    </row>
    <row r="117" spans="1:29" s="76" customFormat="1" ht="12" x14ac:dyDescent="0.2">
      <c r="A117" s="292"/>
      <c r="B117" s="231" t="str">
        <f t="shared" si="7"/>
        <v/>
      </c>
      <c r="C117" s="231" t="str">
        <f t="shared" si="7"/>
        <v/>
      </c>
      <c r="D117" s="231" t="str">
        <f t="shared" si="7"/>
        <v/>
      </c>
      <c r="E117" s="231" t="str">
        <f t="shared" ref="E117:F140" si="16">IF(E$32="","",IF($G116="nee",E$37+7*$U117,""))</f>
        <v/>
      </c>
      <c r="F117" s="231" t="str">
        <f t="shared" si="8"/>
        <v/>
      </c>
      <c r="G117" s="232" t="str">
        <f t="shared" si="12"/>
        <v>nee</v>
      </c>
      <c r="H117" s="233">
        <f t="shared" si="10"/>
        <v>0</v>
      </c>
      <c r="I117" s="233">
        <f t="shared" si="13"/>
        <v>0</v>
      </c>
      <c r="J117" s="233">
        <f t="shared" si="14"/>
        <v>0</v>
      </c>
      <c r="K117" s="235" t="str">
        <f t="shared" si="15"/>
        <v/>
      </c>
      <c r="L117" s="129"/>
      <c r="M117" s="129"/>
      <c r="N117" s="129"/>
      <c r="O117" s="129"/>
      <c r="P117" s="129"/>
      <c r="Q117" s="129"/>
      <c r="R117" s="129"/>
      <c r="S117" s="129"/>
      <c r="T117" s="129"/>
      <c r="U117" s="76">
        <v>80</v>
      </c>
      <c r="W117" s="77">
        <f t="shared" si="11"/>
        <v>0</v>
      </c>
      <c r="X117" s="77">
        <f t="shared" si="11"/>
        <v>0</v>
      </c>
      <c r="Y117" s="77">
        <f t="shared" si="11"/>
        <v>0</v>
      </c>
      <c r="Z117" s="77">
        <f t="shared" si="11"/>
        <v>0</v>
      </c>
      <c r="AA117" s="77">
        <f t="shared" si="11"/>
        <v>0</v>
      </c>
    </row>
    <row r="118" spans="1:29" s="76" customFormat="1" ht="12" x14ac:dyDescent="0.2">
      <c r="A118" s="292"/>
      <c r="B118" s="231" t="str">
        <f t="shared" ref="B118:D140" si="17">IF(B$32="","",IF($G117="nee",B$37+7*$U118,""))</f>
        <v/>
      </c>
      <c r="C118" s="231" t="str">
        <f t="shared" si="17"/>
        <v/>
      </c>
      <c r="D118" s="231" t="str">
        <f t="shared" si="17"/>
        <v/>
      </c>
      <c r="E118" s="231" t="str">
        <f t="shared" si="16"/>
        <v/>
      </c>
      <c r="F118" s="231" t="str">
        <f t="shared" si="16"/>
        <v/>
      </c>
      <c r="G118" s="232" t="str">
        <f t="shared" si="12"/>
        <v>nee</v>
      </c>
      <c r="H118" s="233">
        <f t="shared" si="10"/>
        <v>0</v>
      </c>
      <c r="I118" s="233">
        <f t="shared" si="13"/>
        <v>0</v>
      </c>
      <c r="J118" s="233">
        <f t="shared" si="14"/>
        <v>0</v>
      </c>
      <c r="K118" s="235" t="str">
        <f t="shared" si="15"/>
        <v/>
      </c>
      <c r="L118" s="129"/>
      <c r="M118" s="129"/>
      <c r="N118" s="129"/>
      <c r="O118" s="129"/>
      <c r="P118" s="129"/>
      <c r="Q118" s="129"/>
      <c r="R118" s="129"/>
      <c r="S118" s="129"/>
      <c r="T118" s="129"/>
      <c r="U118" s="76">
        <v>81</v>
      </c>
      <c r="W118" s="77">
        <f t="shared" si="11"/>
        <v>0</v>
      </c>
      <c r="X118" s="77">
        <f t="shared" si="11"/>
        <v>0</v>
      </c>
      <c r="Y118" s="77">
        <f t="shared" si="11"/>
        <v>0</v>
      </c>
      <c r="Z118" s="77">
        <f t="shared" si="11"/>
        <v>0</v>
      </c>
      <c r="AA118" s="77">
        <f t="shared" si="11"/>
        <v>0</v>
      </c>
    </row>
    <row r="119" spans="1:29" s="76" customFormat="1" ht="12" x14ac:dyDescent="0.2">
      <c r="A119" s="292"/>
      <c r="B119" s="231" t="str">
        <f t="shared" si="17"/>
        <v/>
      </c>
      <c r="C119" s="231" t="str">
        <f t="shared" si="17"/>
        <v/>
      </c>
      <c r="D119" s="231" t="str">
        <f t="shared" si="17"/>
        <v/>
      </c>
      <c r="E119" s="231" t="str">
        <f t="shared" si="16"/>
        <v/>
      </c>
      <c r="F119" s="231" t="str">
        <f t="shared" si="16"/>
        <v/>
      </c>
      <c r="G119" s="232" t="str">
        <f t="shared" si="12"/>
        <v>nee</v>
      </c>
      <c r="H119" s="233">
        <f t="shared" si="10"/>
        <v>0</v>
      </c>
      <c r="I119" s="233">
        <f t="shared" si="13"/>
        <v>0</v>
      </c>
      <c r="J119" s="233">
        <f t="shared" si="14"/>
        <v>0</v>
      </c>
      <c r="K119" s="235" t="str">
        <f t="shared" si="15"/>
        <v/>
      </c>
      <c r="L119" s="129"/>
      <c r="M119" s="129"/>
      <c r="N119" s="129"/>
      <c r="O119" s="129"/>
      <c r="P119" s="129"/>
      <c r="Q119" s="129"/>
      <c r="R119" s="129"/>
      <c r="S119" s="129"/>
      <c r="T119" s="129"/>
      <c r="U119" s="76">
        <v>82</v>
      </c>
      <c r="W119" s="77">
        <f t="shared" si="11"/>
        <v>0</v>
      </c>
      <c r="X119" s="77">
        <f t="shared" si="11"/>
        <v>0</v>
      </c>
      <c r="Y119" s="77">
        <f t="shared" si="11"/>
        <v>0</v>
      </c>
      <c r="Z119" s="77">
        <f t="shared" si="11"/>
        <v>0</v>
      </c>
      <c r="AA119" s="77">
        <f t="shared" si="11"/>
        <v>0</v>
      </c>
    </row>
    <row r="120" spans="1:29" s="76" customFormat="1" ht="12" x14ac:dyDescent="0.2">
      <c r="A120" s="292"/>
      <c r="B120" s="231" t="str">
        <f t="shared" si="17"/>
        <v/>
      </c>
      <c r="C120" s="231" t="str">
        <f t="shared" si="17"/>
        <v/>
      </c>
      <c r="D120" s="231" t="str">
        <f t="shared" si="17"/>
        <v/>
      </c>
      <c r="E120" s="231" t="str">
        <f t="shared" si="16"/>
        <v/>
      </c>
      <c r="F120" s="231" t="str">
        <f t="shared" si="16"/>
        <v/>
      </c>
      <c r="G120" s="232" t="str">
        <f t="shared" si="12"/>
        <v>nee</v>
      </c>
      <c r="H120" s="233">
        <f t="shared" si="10"/>
        <v>0</v>
      </c>
      <c r="I120" s="233">
        <f t="shared" si="13"/>
        <v>0</v>
      </c>
      <c r="J120" s="233">
        <f t="shared" si="14"/>
        <v>0</v>
      </c>
      <c r="K120" s="235" t="str">
        <f t="shared" si="15"/>
        <v/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76">
        <v>83</v>
      </c>
      <c r="W120" s="77">
        <f t="shared" si="11"/>
        <v>0</v>
      </c>
      <c r="X120" s="77">
        <f t="shared" si="11"/>
        <v>0</v>
      </c>
      <c r="Y120" s="77">
        <f t="shared" si="11"/>
        <v>0</v>
      </c>
      <c r="Z120" s="77">
        <f t="shared" si="11"/>
        <v>0</v>
      </c>
      <c r="AA120" s="77">
        <f t="shared" si="11"/>
        <v>0</v>
      </c>
    </row>
    <row r="121" spans="1:29" s="76" customFormat="1" ht="12" x14ac:dyDescent="0.2">
      <c r="A121" s="292"/>
      <c r="B121" s="231" t="str">
        <f t="shared" si="17"/>
        <v/>
      </c>
      <c r="C121" s="231" t="str">
        <f t="shared" si="17"/>
        <v/>
      </c>
      <c r="D121" s="231" t="str">
        <f t="shared" si="17"/>
        <v/>
      </c>
      <c r="E121" s="231" t="str">
        <f t="shared" si="16"/>
        <v/>
      </c>
      <c r="F121" s="231" t="str">
        <f t="shared" si="16"/>
        <v/>
      </c>
      <c r="G121" s="232" t="str">
        <f t="shared" si="12"/>
        <v>nee</v>
      </c>
      <c r="H121" s="233">
        <f t="shared" si="10"/>
        <v>0</v>
      </c>
      <c r="I121" s="233">
        <f t="shared" si="13"/>
        <v>0</v>
      </c>
      <c r="J121" s="233">
        <f t="shared" si="14"/>
        <v>0</v>
      </c>
      <c r="K121" s="235" t="str">
        <f t="shared" si="15"/>
        <v/>
      </c>
      <c r="L121" s="129"/>
      <c r="M121" s="129"/>
      <c r="N121" s="129"/>
      <c r="O121" s="129"/>
      <c r="P121" s="129"/>
      <c r="Q121" s="129"/>
      <c r="R121" s="129"/>
      <c r="S121" s="129"/>
      <c r="T121" s="129"/>
      <c r="U121" s="76">
        <v>84</v>
      </c>
      <c r="W121" s="77">
        <f t="shared" si="11"/>
        <v>0</v>
      </c>
      <c r="X121" s="77">
        <f t="shared" si="11"/>
        <v>0</v>
      </c>
      <c r="Y121" s="77">
        <f t="shared" si="11"/>
        <v>0</v>
      </c>
      <c r="Z121" s="77">
        <f t="shared" si="11"/>
        <v>0</v>
      </c>
      <c r="AA121" s="77">
        <f t="shared" si="11"/>
        <v>0</v>
      </c>
    </row>
    <row r="122" spans="1:29" s="76" customFormat="1" ht="12" x14ac:dyDescent="0.2">
      <c r="A122" s="292"/>
      <c r="B122" s="231" t="str">
        <f t="shared" si="17"/>
        <v/>
      </c>
      <c r="C122" s="231" t="str">
        <f t="shared" si="17"/>
        <v/>
      </c>
      <c r="D122" s="231" t="str">
        <f t="shared" si="17"/>
        <v/>
      </c>
      <c r="E122" s="231" t="str">
        <f t="shared" si="16"/>
        <v/>
      </c>
      <c r="F122" s="231" t="str">
        <f t="shared" si="16"/>
        <v/>
      </c>
      <c r="G122" s="232" t="str">
        <f t="shared" si="12"/>
        <v>nee</v>
      </c>
      <c r="H122" s="233">
        <f t="shared" si="10"/>
        <v>0</v>
      </c>
      <c r="I122" s="233">
        <f t="shared" si="13"/>
        <v>0</v>
      </c>
      <c r="J122" s="233">
        <f t="shared" si="14"/>
        <v>0</v>
      </c>
      <c r="K122" s="235" t="str">
        <f t="shared" si="15"/>
        <v/>
      </c>
      <c r="L122" s="129"/>
      <c r="M122" s="129"/>
      <c r="N122" s="129"/>
      <c r="O122" s="129"/>
      <c r="P122" s="129"/>
      <c r="Q122" s="129"/>
      <c r="R122" s="129"/>
      <c r="S122" s="129"/>
      <c r="T122" s="129"/>
      <c r="U122" s="76">
        <v>85</v>
      </c>
      <c r="W122" s="77">
        <f t="shared" si="11"/>
        <v>0</v>
      </c>
      <c r="X122" s="77">
        <f t="shared" si="11"/>
        <v>0</v>
      </c>
      <c r="Y122" s="77">
        <f t="shared" si="11"/>
        <v>0</v>
      </c>
      <c r="Z122" s="77">
        <f t="shared" si="11"/>
        <v>0</v>
      </c>
      <c r="AA122" s="77">
        <f t="shared" si="11"/>
        <v>0</v>
      </c>
    </row>
    <row r="123" spans="1:29" s="76" customFormat="1" ht="12" x14ac:dyDescent="0.2">
      <c r="A123" s="292"/>
      <c r="B123" s="231" t="str">
        <f t="shared" si="17"/>
        <v/>
      </c>
      <c r="C123" s="231" t="str">
        <f t="shared" si="17"/>
        <v/>
      </c>
      <c r="D123" s="231" t="str">
        <f t="shared" si="17"/>
        <v/>
      </c>
      <c r="E123" s="231" t="str">
        <f t="shared" si="16"/>
        <v/>
      </c>
      <c r="F123" s="231" t="str">
        <f t="shared" si="16"/>
        <v/>
      </c>
      <c r="G123" s="232" t="str">
        <f t="shared" si="12"/>
        <v>nee</v>
      </c>
      <c r="H123" s="233">
        <f t="shared" si="10"/>
        <v>0</v>
      </c>
      <c r="I123" s="233">
        <f t="shared" si="13"/>
        <v>0</v>
      </c>
      <c r="J123" s="233">
        <f t="shared" si="14"/>
        <v>0</v>
      </c>
      <c r="K123" s="235" t="str">
        <f t="shared" si="15"/>
        <v/>
      </c>
      <c r="L123" s="129"/>
      <c r="M123" s="129"/>
      <c r="N123" s="129"/>
      <c r="O123" s="129"/>
      <c r="P123" s="129"/>
      <c r="Q123" s="129"/>
      <c r="R123" s="129"/>
      <c r="S123" s="129"/>
      <c r="T123" s="129"/>
      <c r="U123" s="76">
        <v>86</v>
      </c>
      <c r="W123" s="77">
        <f t="shared" si="11"/>
        <v>0</v>
      </c>
      <c r="X123" s="77">
        <f t="shared" si="11"/>
        <v>0</v>
      </c>
      <c r="Y123" s="77">
        <f t="shared" si="11"/>
        <v>0</v>
      </c>
      <c r="Z123" s="77">
        <f t="shared" si="11"/>
        <v>0</v>
      </c>
      <c r="AA123" s="77">
        <f t="shared" si="11"/>
        <v>0</v>
      </c>
    </row>
    <row r="124" spans="1:29" s="76" customFormat="1" ht="12" x14ac:dyDescent="0.2">
      <c r="A124" s="292"/>
      <c r="B124" s="231" t="str">
        <f t="shared" si="17"/>
        <v/>
      </c>
      <c r="C124" s="231" t="str">
        <f t="shared" si="17"/>
        <v/>
      </c>
      <c r="D124" s="231" t="str">
        <f t="shared" si="17"/>
        <v/>
      </c>
      <c r="E124" s="231" t="str">
        <f t="shared" si="16"/>
        <v/>
      </c>
      <c r="F124" s="231" t="str">
        <f t="shared" si="16"/>
        <v/>
      </c>
      <c r="G124" s="232" t="str">
        <f t="shared" si="12"/>
        <v>nee</v>
      </c>
      <c r="H124" s="233">
        <f t="shared" si="10"/>
        <v>0</v>
      </c>
      <c r="I124" s="233">
        <f t="shared" si="13"/>
        <v>0</v>
      </c>
      <c r="J124" s="233">
        <f t="shared" si="14"/>
        <v>0</v>
      </c>
      <c r="K124" s="235" t="str">
        <f t="shared" si="15"/>
        <v/>
      </c>
      <c r="L124" s="129"/>
      <c r="M124" s="129"/>
      <c r="N124" s="129"/>
      <c r="O124" s="129"/>
      <c r="P124" s="129"/>
      <c r="Q124" s="129"/>
      <c r="R124" s="129"/>
      <c r="S124" s="129"/>
      <c r="T124" s="129"/>
      <c r="U124" s="76">
        <v>87</v>
      </c>
      <c r="W124" s="77">
        <f t="shared" si="11"/>
        <v>0</v>
      </c>
      <c r="X124" s="77">
        <f t="shared" si="11"/>
        <v>0</v>
      </c>
      <c r="Y124" s="77">
        <f t="shared" si="11"/>
        <v>0</v>
      </c>
      <c r="Z124" s="77">
        <f t="shared" si="11"/>
        <v>0</v>
      </c>
      <c r="AA124" s="77">
        <f t="shared" si="11"/>
        <v>0</v>
      </c>
    </row>
    <row r="125" spans="1:29" s="76" customFormat="1" ht="12" x14ac:dyDescent="0.2">
      <c r="A125" s="292"/>
      <c r="B125" s="231" t="str">
        <f t="shared" si="17"/>
        <v/>
      </c>
      <c r="C125" s="231" t="str">
        <f t="shared" si="17"/>
        <v/>
      </c>
      <c r="D125" s="231" t="str">
        <f t="shared" si="17"/>
        <v/>
      </c>
      <c r="E125" s="231" t="str">
        <f t="shared" si="16"/>
        <v/>
      </c>
      <c r="F125" s="231" t="str">
        <f t="shared" si="16"/>
        <v/>
      </c>
      <c r="G125" s="232" t="str">
        <f t="shared" si="12"/>
        <v>nee</v>
      </c>
      <c r="H125" s="233">
        <f t="shared" si="10"/>
        <v>0</v>
      </c>
      <c r="I125" s="233">
        <f t="shared" si="13"/>
        <v>0</v>
      </c>
      <c r="J125" s="233">
        <f t="shared" si="14"/>
        <v>0</v>
      </c>
      <c r="K125" s="235" t="str">
        <f t="shared" si="15"/>
        <v/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76">
        <v>88</v>
      </c>
      <c r="W125" s="77">
        <f t="shared" si="11"/>
        <v>0</v>
      </c>
      <c r="X125" s="77">
        <f t="shared" si="11"/>
        <v>0</v>
      </c>
      <c r="Y125" s="77">
        <f t="shared" si="11"/>
        <v>0</v>
      </c>
      <c r="Z125" s="77">
        <f t="shared" si="11"/>
        <v>0</v>
      </c>
      <c r="AA125" s="77">
        <f t="shared" si="11"/>
        <v>0</v>
      </c>
    </row>
    <row r="126" spans="1:29" s="76" customFormat="1" ht="12" x14ac:dyDescent="0.2">
      <c r="A126" s="292"/>
      <c r="B126" s="231" t="str">
        <f t="shared" si="17"/>
        <v/>
      </c>
      <c r="C126" s="231" t="str">
        <f t="shared" si="17"/>
        <v/>
      </c>
      <c r="D126" s="231" t="str">
        <f t="shared" si="17"/>
        <v/>
      </c>
      <c r="E126" s="231" t="str">
        <f t="shared" si="16"/>
        <v/>
      </c>
      <c r="F126" s="231" t="str">
        <f t="shared" si="16"/>
        <v/>
      </c>
      <c r="G126" s="232" t="str">
        <f t="shared" si="12"/>
        <v>nee</v>
      </c>
      <c r="H126" s="233">
        <f t="shared" si="10"/>
        <v>0</v>
      </c>
      <c r="I126" s="233">
        <f t="shared" si="13"/>
        <v>0</v>
      </c>
      <c r="J126" s="233">
        <f t="shared" si="14"/>
        <v>0</v>
      </c>
      <c r="K126" s="235" t="str">
        <f t="shared" si="15"/>
        <v/>
      </c>
      <c r="L126" s="129"/>
      <c r="M126" s="129"/>
      <c r="N126" s="129"/>
      <c r="O126" s="129"/>
      <c r="P126" s="129"/>
      <c r="Q126" s="129"/>
      <c r="R126" s="129"/>
      <c r="S126" s="129"/>
      <c r="T126" s="129"/>
      <c r="U126" s="76">
        <v>89</v>
      </c>
      <c r="W126" s="77">
        <f t="shared" si="11"/>
        <v>0</v>
      </c>
      <c r="X126" s="77">
        <f t="shared" si="11"/>
        <v>0</v>
      </c>
      <c r="Y126" s="77">
        <f t="shared" si="11"/>
        <v>0</v>
      </c>
      <c r="Z126" s="77">
        <f t="shared" si="11"/>
        <v>0</v>
      </c>
      <c r="AA126" s="77">
        <f t="shared" si="11"/>
        <v>0</v>
      </c>
    </row>
    <row r="127" spans="1:29" s="76" customFormat="1" ht="12" x14ac:dyDescent="0.2">
      <c r="A127" s="292"/>
      <c r="B127" s="231" t="str">
        <f t="shared" si="17"/>
        <v/>
      </c>
      <c r="C127" s="231" t="str">
        <f t="shared" si="17"/>
        <v/>
      </c>
      <c r="D127" s="231" t="str">
        <f t="shared" si="17"/>
        <v/>
      </c>
      <c r="E127" s="231" t="str">
        <f t="shared" si="16"/>
        <v/>
      </c>
      <c r="F127" s="231" t="str">
        <f t="shared" si="16"/>
        <v/>
      </c>
      <c r="G127" s="232" t="str">
        <f t="shared" si="12"/>
        <v>nee</v>
      </c>
      <c r="H127" s="233">
        <f t="shared" si="10"/>
        <v>0</v>
      </c>
      <c r="I127" s="233">
        <f t="shared" si="13"/>
        <v>0</v>
      </c>
      <c r="J127" s="233">
        <f t="shared" si="14"/>
        <v>0</v>
      </c>
      <c r="K127" s="235" t="str">
        <f t="shared" si="15"/>
        <v/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76">
        <v>90</v>
      </c>
      <c r="W127" s="77">
        <f t="shared" si="11"/>
        <v>0</v>
      </c>
      <c r="X127" s="77">
        <f t="shared" si="11"/>
        <v>0</v>
      </c>
      <c r="Y127" s="77">
        <f t="shared" si="11"/>
        <v>0</v>
      </c>
      <c r="Z127" s="77">
        <f t="shared" si="11"/>
        <v>0</v>
      </c>
      <c r="AA127" s="77">
        <f t="shared" si="11"/>
        <v>0</v>
      </c>
      <c r="AB127" s="76">
        <v>1</v>
      </c>
      <c r="AC127" s="76">
        <v>31</v>
      </c>
    </row>
    <row r="128" spans="1:29" s="76" customFormat="1" ht="12" x14ac:dyDescent="0.2">
      <c r="A128" s="292"/>
      <c r="B128" s="231" t="str">
        <f t="shared" si="17"/>
        <v/>
      </c>
      <c r="C128" s="231" t="str">
        <f t="shared" si="17"/>
        <v/>
      </c>
      <c r="D128" s="231" t="str">
        <f t="shared" si="17"/>
        <v/>
      </c>
      <c r="E128" s="231" t="str">
        <f t="shared" si="16"/>
        <v/>
      </c>
      <c r="F128" s="231" t="str">
        <f t="shared" si="16"/>
        <v/>
      </c>
      <c r="G128" s="232" t="str">
        <f t="shared" si="12"/>
        <v>nee</v>
      </c>
      <c r="H128" s="233">
        <f t="shared" si="10"/>
        <v>0</v>
      </c>
      <c r="I128" s="233">
        <f t="shared" si="13"/>
        <v>0</v>
      </c>
      <c r="J128" s="233">
        <f t="shared" si="14"/>
        <v>0</v>
      </c>
      <c r="K128" s="235" t="str">
        <f t="shared" si="15"/>
        <v/>
      </c>
      <c r="L128" s="129"/>
      <c r="M128" s="129"/>
      <c r="N128" s="129"/>
      <c r="O128" s="129"/>
      <c r="P128" s="129"/>
      <c r="Q128" s="129"/>
      <c r="R128" s="129"/>
      <c r="S128" s="129"/>
      <c r="T128" s="129"/>
      <c r="U128" s="76">
        <v>91</v>
      </c>
      <c r="W128" s="77">
        <f t="shared" si="11"/>
        <v>0</v>
      </c>
      <c r="X128" s="77">
        <f t="shared" si="11"/>
        <v>0</v>
      </c>
      <c r="Y128" s="77">
        <f t="shared" si="11"/>
        <v>0</v>
      </c>
      <c r="Z128" s="77">
        <f t="shared" si="11"/>
        <v>0</v>
      </c>
      <c r="AA128" s="77">
        <f t="shared" si="11"/>
        <v>0</v>
      </c>
      <c r="AB128" s="76">
        <v>2</v>
      </c>
      <c r="AC128" s="76">
        <v>28</v>
      </c>
    </row>
    <row r="129" spans="1:29" s="76" customFormat="1" ht="12" x14ac:dyDescent="0.2">
      <c r="A129" s="292"/>
      <c r="B129" s="231" t="str">
        <f t="shared" si="17"/>
        <v/>
      </c>
      <c r="C129" s="231" t="str">
        <f t="shared" si="17"/>
        <v/>
      </c>
      <c r="D129" s="231" t="str">
        <f t="shared" si="17"/>
        <v/>
      </c>
      <c r="E129" s="231" t="str">
        <f t="shared" si="16"/>
        <v/>
      </c>
      <c r="F129" s="231" t="str">
        <f t="shared" si="16"/>
        <v/>
      </c>
      <c r="G129" s="232" t="str">
        <f t="shared" si="12"/>
        <v>nee</v>
      </c>
      <c r="H129" s="233">
        <f t="shared" si="10"/>
        <v>0</v>
      </c>
      <c r="I129" s="233">
        <f t="shared" si="13"/>
        <v>0</v>
      </c>
      <c r="J129" s="233">
        <f t="shared" si="14"/>
        <v>0</v>
      </c>
      <c r="K129" s="235" t="str">
        <f t="shared" si="15"/>
        <v/>
      </c>
      <c r="L129" s="129"/>
      <c r="M129" s="129"/>
      <c r="N129" s="129"/>
      <c r="O129" s="129"/>
      <c r="P129" s="129"/>
      <c r="Q129" s="129"/>
      <c r="R129" s="129"/>
      <c r="S129" s="129"/>
      <c r="T129" s="129"/>
      <c r="U129" s="76">
        <v>92</v>
      </c>
      <c r="W129" s="77">
        <f t="shared" si="11"/>
        <v>0</v>
      </c>
      <c r="X129" s="77">
        <f t="shared" si="11"/>
        <v>0</v>
      </c>
      <c r="Y129" s="77">
        <f t="shared" si="11"/>
        <v>0</v>
      </c>
      <c r="Z129" s="77">
        <f t="shared" si="11"/>
        <v>0</v>
      </c>
      <c r="AA129" s="77">
        <f t="shared" si="11"/>
        <v>0</v>
      </c>
      <c r="AB129" s="76">
        <v>3</v>
      </c>
      <c r="AC129" s="76">
        <v>31</v>
      </c>
    </row>
    <row r="130" spans="1:29" s="76" customFormat="1" ht="12" x14ac:dyDescent="0.2">
      <c r="A130" s="292"/>
      <c r="B130" s="231" t="str">
        <f t="shared" si="17"/>
        <v/>
      </c>
      <c r="C130" s="231" t="str">
        <f t="shared" si="17"/>
        <v/>
      </c>
      <c r="D130" s="231" t="str">
        <f t="shared" si="17"/>
        <v/>
      </c>
      <c r="E130" s="231" t="str">
        <f t="shared" si="16"/>
        <v/>
      </c>
      <c r="F130" s="231" t="str">
        <f t="shared" si="16"/>
        <v/>
      </c>
      <c r="G130" s="232" t="str">
        <f t="shared" si="12"/>
        <v>nee</v>
      </c>
      <c r="H130" s="233">
        <f t="shared" si="10"/>
        <v>0</v>
      </c>
      <c r="I130" s="233">
        <f t="shared" si="13"/>
        <v>0</v>
      </c>
      <c r="J130" s="233">
        <f t="shared" si="14"/>
        <v>0</v>
      </c>
      <c r="K130" s="235" t="str">
        <f t="shared" si="15"/>
        <v/>
      </c>
      <c r="L130" s="129"/>
      <c r="M130" s="129"/>
      <c r="N130" s="129"/>
      <c r="O130" s="129"/>
      <c r="P130" s="129"/>
      <c r="Q130" s="129"/>
      <c r="R130" s="129"/>
      <c r="S130" s="129"/>
      <c r="T130" s="129"/>
      <c r="U130" s="76">
        <v>93</v>
      </c>
      <c r="W130" s="77">
        <f t="shared" si="11"/>
        <v>0</v>
      </c>
      <c r="X130" s="77">
        <f t="shared" si="11"/>
        <v>0</v>
      </c>
      <c r="Y130" s="77">
        <f t="shared" si="11"/>
        <v>0</v>
      </c>
      <c r="Z130" s="77">
        <f t="shared" si="11"/>
        <v>0</v>
      </c>
      <c r="AA130" s="77">
        <f t="shared" si="11"/>
        <v>0</v>
      </c>
      <c r="AB130" s="76">
        <v>4</v>
      </c>
      <c r="AC130" s="76">
        <v>30</v>
      </c>
    </row>
    <row r="131" spans="1:29" s="76" customFormat="1" ht="12" x14ac:dyDescent="0.2">
      <c r="A131" s="292"/>
      <c r="B131" s="231" t="str">
        <f t="shared" si="17"/>
        <v/>
      </c>
      <c r="C131" s="231" t="str">
        <f t="shared" si="17"/>
        <v/>
      </c>
      <c r="D131" s="231" t="str">
        <f t="shared" si="17"/>
        <v/>
      </c>
      <c r="E131" s="231" t="str">
        <f t="shared" si="16"/>
        <v/>
      </c>
      <c r="F131" s="231" t="str">
        <f t="shared" si="16"/>
        <v/>
      </c>
      <c r="G131" s="232" t="str">
        <f t="shared" si="12"/>
        <v>nee</v>
      </c>
      <c r="H131" s="233">
        <f t="shared" si="10"/>
        <v>0</v>
      </c>
      <c r="I131" s="233">
        <f t="shared" si="13"/>
        <v>0</v>
      </c>
      <c r="J131" s="233">
        <f t="shared" si="14"/>
        <v>0</v>
      </c>
      <c r="K131" s="235" t="str">
        <f t="shared" si="15"/>
        <v/>
      </c>
      <c r="L131" s="129"/>
      <c r="M131" s="129"/>
      <c r="N131" s="129"/>
      <c r="O131" s="129"/>
      <c r="P131" s="129"/>
      <c r="Q131" s="129"/>
      <c r="R131" s="129"/>
      <c r="S131" s="129"/>
      <c r="T131" s="129"/>
      <c r="U131" s="76">
        <v>94</v>
      </c>
      <c r="W131" s="77">
        <f t="shared" si="11"/>
        <v>0</v>
      </c>
      <c r="X131" s="77">
        <f t="shared" si="11"/>
        <v>0</v>
      </c>
      <c r="Y131" s="77">
        <f t="shared" si="11"/>
        <v>0</v>
      </c>
      <c r="Z131" s="77">
        <f t="shared" si="11"/>
        <v>0</v>
      </c>
      <c r="AA131" s="77">
        <f t="shared" si="11"/>
        <v>0</v>
      </c>
      <c r="AB131" s="76">
        <v>5</v>
      </c>
      <c r="AC131" s="76">
        <v>31</v>
      </c>
    </row>
    <row r="132" spans="1:29" s="76" customFormat="1" ht="12" x14ac:dyDescent="0.2">
      <c r="A132" s="292"/>
      <c r="B132" s="231" t="str">
        <f t="shared" si="17"/>
        <v/>
      </c>
      <c r="C132" s="231" t="str">
        <f t="shared" si="17"/>
        <v/>
      </c>
      <c r="D132" s="231" t="str">
        <f t="shared" si="17"/>
        <v/>
      </c>
      <c r="E132" s="231" t="str">
        <f t="shared" si="16"/>
        <v/>
      </c>
      <c r="F132" s="231" t="str">
        <f t="shared" si="16"/>
        <v/>
      </c>
      <c r="G132" s="232" t="str">
        <f t="shared" si="12"/>
        <v>nee</v>
      </c>
      <c r="H132" s="233">
        <f t="shared" si="10"/>
        <v>0</v>
      </c>
      <c r="I132" s="233">
        <f t="shared" si="13"/>
        <v>0</v>
      </c>
      <c r="J132" s="233">
        <f t="shared" si="14"/>
        <v>0</v>
      </c>
      <c r="K132" s="235" t="str">
        <f t="shared" si="15"/>
        <v/>
      </c>
      <c r="L132" s="129"/>
      <c r="M132" s="129"/>
      <c r="N132" s="129"/>
      <c r="O132" s="129"/>
      <c r="P132" s="129"/>
      <c r="Q132" s="129"/>
      <c r="R132" s="129"/>
      <c r="S132" s="129"/>
      <c r="T132" s="129"/>
      <c r="U132" s="76">
        <v>95</v>
      </c>
      <c r="W132" s="77">
        <f t="shared" si="11"/>
        <v>0</v>
      </c>
      <c r="X132" s="77">
        <f t="shared" si="11"/>
        <v>0</v>
      </c>
      <c r="Y132" s="77">
        <f t="shared" si="11"/>
        <v>0</v>
      </c>
      <c r="Z132" s="77">
        <f t="shared" si="11"/>
        <v>0</v>
      </c>
      <c r="AA132" s="77">
        <f t="shared" si="11"/>
        <v>0</v>
      </c>
      <c r="AB132" s="76">
        <v>6</v>
      </c>
      <c r="AC132" s="76">
        <v>30</v>
      </c>
    </row>
    <row r="133" spans="1:29" s="76" customFormat="1" ht="12" x14ac:dyDescent="0.2">
      <c r="A133" s="292"/>
      <c r="B133" s="231" t="str">
        <f t="shared" si="17"/>
        <v/>
      </c>
      <c r="C133" s="231" t="str">
        <f t="shared" si="17"/>
        <v/>
      </c>
      <c r="D133" s="231" t="str">
        <f t="shared" si="17"/>
        <v/>
      </c>
      <c r="E133" s="231" t="str">
        <f t="shared" si="16"/>
        <v/>
      </c>
      <c r="F133" s="231" t="str">
        <f t="shared" si="16"/>
        <v/>
      </c>
      <c r="G133" s="232" t="str">
        <f t="shared" si="12"/>
        <v>nee</v>
      </c>
      <c r="H133" s="233">
        <f t="shared" si="10"/>
        <v>0</v>
      </c>
      <c r="I133" s="233">
        <f t="shared" si="13"/>
        <v>0</v>
      </c>
      <c r="J133" s="233">
        <f t="shared" si="14"/>
        <v>0</v>
      </c>
      <c r="K133" s="235" t="str">
        <f t="shared" si="15"/>
        <v/>
      </c>
      <c r="L133" s="129"/>
      <c r="M133" s="129"/>
      <c r="N133" s="129"/>
      <c r="O133" s="129"/>
      <c r="P133" s="129"/>
      <c r="Q133" s="129"/>
      <c r="R133" s="129"/>
      <c r="S133" s="129"/>
      <c r="T133" s="129"/>
      <c r="U133" s="76">
        <v>96</v>
      </c>
      <c r="W133" s="77">
        <f t="shared" ref="W133:AA140" si="18">IF(B133&lt;&gt;"",B$32,0)</f>
        <v>0</v>
      </c>
      <c r="X133" s="77">
        <f t="shared" si="18"/>
        <v>0</v>
      </c>
      <c r="Y133" s="77">
        <f t="shared" si="18"/>
        <v>0</v>
      </c>
      <c r="Z133" s="77">
        <f t="shared" si="18"/>
        <v>0</v>
      </c>
      <c r="AA133" s="77">
        <f t="shared" si="18"/>
        <v>0</v>
      </c>
      <c r="AB133" s="76">
        <v>7</v>
      </c>
      <c r="AC133" s="76">
        <v>31</v>
      </c>
    </row>
    <row r="134" spans="1:29" s="76" customFormat="1" ht="12" x14ac:dyDescent="0.2">
      <c r="A134" s="292"/>
      <c r="B134" s="231" t="str">
        <f t="shared" si="17"/>
        <v/>
      </c>
      <c r="C134" s="231" t="str">
        <f t="shared" si="17"/>
        <v/>
      </c>
      <c r="D134" s="231" t="str">
        <f t="shared" si="17"/>
        <v/>
      </c>
      <c r="E134" s="231" t="str">
        <f t="shared" si="16"/>
        <v/>
      </c>
      <c r="F134" s="231" t="str">
        <f t="shared" si="16"/>
        <v/>
      </c>
      <c r="G134" s="232" t="str">
        <f t="shared" si="12"/>
        <v>nee</v>
      </c>
      <c r="H134" s="233">
        <f t="shared" si="10"/>
        <v>0</v>
      </c>
      <c r="I134" s="233">
        <f t="shared" si="13"/>
        <v>0</v>
      </c>
      <c r="J134" s="233">
        <f t="shared" si="14"/>
        <v>0</v>
      </c>
      <c r="K134" s="235" t="str">
        <f t="shared" si="15"/>
        <v/>
      </c>
      <c r="L134" s="129"/>
      <c r="M134" s="129"/>
      <c r="N134" s="129"/>
      <c r="O134" s="129"/>
      <c r="P134" s="129"/>
      <c r="Q134" s="129"/>
      <c r="R134" s="129"/>
      <c r="S134" s="129"/>
      <c r="T134" s="129"/>
      <c r="U134" s="76">
        <v>97</v>
      </c>
      <c r="W134" s="77">
        <f t="shared" si="18"/>
        <v>0</v>
      </c>
      <c r="X134" s="77">
        <f t="shared" si="18"/>
        <v>0</v>
      </c>
      <c r="Y134" s="77">
        <f t="shared" si="18"/>
        <v>0</v>
      </c>
      <c r="Z134" s="77">
        <f t="shared" si="18"/>
        <v>0</v>
      </c>
      <c r="AA134" s="77">
        <f t="shared" si="18"/>
        <v>0</v>
      </c>
      <c r="AB134" s="76">
        <v>8</v>
      </c>
      <c r="AC134" s="76">
        <v>31</v>
      </c>
    </row>
    <row r="135" spans="1:29" s="76" customFormat="1" ht="12" x14ac:dyDescent="0.2">
      <c r="A135" s="292"/>
      <c r="B135" s="231" t="str">
        <f t="shared" si="17"/>
        <v/>
      </c>
      <c r="C135" s="231" t="str">
        <f t="shared" si="17"/>
        <v/>
      </c>
      <c r="D135" s="231" t="str">
        <f t="shared" si="17"/>
        <v/>
      </c>
      <c r="E135" s="231" t="str">
        <f t="shared" si="16"/>
        <v/>
      </c>
      <c r="F135" s="231" t="str">
        <f t="shared" si="16"/>
        <v/>
      </c>
      <c r="G135" s="232" t="str">
        <f t="shared" si="12"/>
        <v>nee</v>
      </c>
      <c r="H135" s="233">
        <f t="shared" si="10"/>
        <v>0</v>
      </c>
      <c r="I135" s="233">
        <f t="shared" si="13"/>
        <v>0</v>
      </c>
      <c r="J135" s="233">
        <f t="shared" si="14"/>
        <v>0</v>
      </c>
      <c r="K135" s="235" t="str">
        <f t="shared" si="15"/>
        <v/>
      </c>
      <c r="L135" s="129"/>
      <c r="M135" s="129"/>
      <c r="N135" s="129"/>
      <c r="O135" s="129"/>
      <c r="P135" s="129"/>
      <c r="Q135" s="129"/>
      <c r="R135" s="129"/>
      <c r="S135" s="129"/>
      <c r="T135" s="129"/>
      <c r="U135" s="76">
        <v>98</v>
      </c>
      <c r="W135" s="77">
        <f t="shared" si="18"/>
        <v>0</v>
      </c>
      <c r="X135" s="77">
        <f t="shared" si="18"/>
        <v>0</v>
      </c>
      <c r="Y135" s="77">
        <f t="shared" si="18"/>
        <v>0</v>
      </c>
      <c r="Z135" s="77">
        <f t="shared" si="18"/>
        <v>0</v>
      </c>
      <c r="AA135" s="77">
        <f t="shared" si="18"/>
        <v>0</v>
      </c>
      <c r="AB135" s="76">
        <v>9</v>
      </c>
      <c r="AC135" s="76">
        <v>30</v>
      </c>
    </row>
    <row r="136" spans="1:29" s="76" customFormat="1" ht="12" x14ac:dyDescent="0.2">
      <c r="A136" s="292"/>
      <c r="B136" s="231" t="str">
        <f t="shared" si="17"/>
        <v/>
      </c>
      <c r="C136" s="231" t="str">
        <f t="shared" si="17"/>
        <v/>
      </c>
      <c r="D136" s="231" t="str">
        <f t="shared" si="17"/>
        <v/>
      </c>
      <c r="E136" s="231" t="str">
        <f t="shared" si="16"/>
        <v/>
      </c>
      <c r="F136" s="231" t="str">
        <f t="shared" si="16"/>
        <v/>
      </c>
      <c r="G136" s="232" t="str">
        <f t="shared" si="12"/>
        <v>nee</v>
      </c>
      <c r="H136" s="233">
        <f t="shared" si="10"/>
        <v>0</v>
      </c>
      <c r="I136" s="233">
        <f t="shared" si="13"/>
        <v>0</v>
      </c>
      <c r="J136" s="233">
        <f t="shared" si="14"/>
        <v>0</v>
      </c>
      <c r="K136" s="235" t="str">
        <f t="shared" si="15"/>
        <v/>
      </c>
      <c r="L136" s="129"/>
      <c r="M136" s="129"/>
      <c r="N136" s="129"/>
      <c r="O136" s="129"/>
      <c r="P136" s="129"/>
      <c r="Q136" s="129"/>
      <c r="R136" s="129"/>
      <c r="S136" s="129"/>
      <c r="T136" s="129"/>
      <c r="U136" s="76">
        <v>99</v>
      </c>
      <c r="W136" s="77">
        <f t="shared" si="18"/>
        <v>0</v>
      </c>
      <c r="X136" s="77">
        <f t="shared" si="18"/>
        <v>0</v>
      </c>
      <c r="Y136" s="77">
        <f t="shared" si="18"/>
        <v>0</v>
      </c>
      <c r="Z136" s="77">
        <f t="shared" si="18"/>
        <v>0</v>
      </c>
      <c r="AA136" s="77">
        <f t="shared" si="18"/>
        <v>0</v>
      </c>
      <c r="AB136" s="76">
        <v>10</v>
      </c>
      <c r="AC136" s="76">
        <v>31</v>
      </c>
    </row>
    <row r="137" spans="1:29" s="76" customFormat="1" ht="12" x14ac:dyDescent="0.2">
      <c r="A137" s="292"/>
      <c r="B137" s="231" t="str">
        <f t="shared" si="17"/>
        <v/>
      </c>
      <c r="C137" s="231" t="str">
        <f t="shared" si="17"/>
        <v/>
      </c>
      <c r="D137" s="231" t="str">
        <f t="shared" si="17"/>
        <v/>
      </c>
      <c r="E137" s="231" t="str">
        <f t="shared" si="16"/>
        <v/>
      </c>
      <c r="F137" s="231" t="str">
        <f t="shared" si="16"/>
        <v/>
      </c>
      <c r="G137" s="232" t="str">
        <f t="shared" si="12"/>
        <v>nee</v>
      </c>
      <c r="H137" s="233">
        <f t="shared" si="10"/>
        <v>0</v>
      </c>
      <c r="I137" s="233">
        <f t="shared" si="13"/>
        <v>0</v>
      </c>
      <c r="J137" s="233">
        <f t="shared" si="14"/>
        <v>0</v>
      </c>
      <c r="K137" s="235" t="str">
        <f t="shared" si="15"/>
        <v/>
      </c>
      <c r="L137" s="129"/>
      <c r="M137" s="129"/>
      <c r="N137" s="129"/>
      <c r="O137" s="129"/>
      <c r="P137" s="129"/>
      <c r="Q137" s="129"/>
      <c r="R137" s="129"/>
      <c r="S137" s="129"/>
      <c r="T137" s="129"/>
      <c r="U137" s="76">
        <v>100</v>
      </c>
      <c r="W137" s="77">
        <f t="shared" si="18"/>
        <v>0</v>
      </c>
      <c r="X137" s="77">
        <f t="shared" si="18"/>
        <v>0</v>
      </c>
      <c r="Y137" s="77">
        <f t="shared" si="18"/>
        <v>0</v>
      </c>
      <c r="Z137" s="77">
        <f t="shared" si="18"/>
        <v>0</v>
      </c>
      <c r="AA137" s="77">
        <f t="shared" si="18"/>
        <v>0</v>
      </c>
      <c r="AB137" s="76">
        <v>11</v>
      </c>
      <c r="AC137" s="76">
        <v>30</v>
      </c>
    </row>
    <row r="138" spans="1:29" s="76" customFormat="1" ht="12" x14ac:dyDescent="0.2">
      <c r="A138" s="292"/>
      <c r="B138" s="231" t="str">
        <f t="shared" si="17"/>
        <v/>
      </c>
      <c r="C138" s="231" t="str">
        <f t="shared" si="17"/>
        <v/>
      </c>
      <c r="D138" s="231" t="str">
        <f t="shared" si="17"/>
        <v/>
      </c>
      <c r="E138" s="231" t="str">
        <f t="shared" si="16"/>
        <v/>
      </c>
      <c r="F138" s="231" t="str">
        <f t="shared" si="16"/>
        <v/>
      </c>
      <c r="G138" s="232" t="str">
        <f t="shared" si="12"/>
        <v>nee</v>
      </c>
      <c r="H138" s="233">
        <f t="shared" si="10"/>
        <v>0</v>
      </c>
      <c r="I138" s="233">
        <f t="shared" si="13"/>
        <v>0</v>
      </c>
      <c r="J138" s="233">
        <f t="shared" si="14"/>
        <v>0</v>
      </c>
      <c r="K138" s="235" t="str">
        <f t="shared" si="15"/>
        <v/>
      </c>
      <c r="L138" s="129"/>
      <c r="M138" s="129"/>
      <c r="N138" s="129"/>
      <c r="O138" s="129"/>
      <c r="P138" s="129"/>
      <c r="Q138" s="129"/>
      <c r="R138" s="129"/>
      <c r="S138" s="129"/>
      <c r="T138" s="129"/>
      <c r="U138" s="76">
        <v>101</v>
      </c>
      <c r="W138" s="77">
        <f t="shared" si="18"/>
        <v>0</v>
      </c>
      <c r="X138" s="77">
        <f t="shared" si="18"/>
        <v>0</v>
      </c>
      <c r="Y138" s="77">
        <f t="shared" si="18"/>
        <v>0</v>
      </c>
      <c r="Z138" s="77">
        <f t="shared" si="18"/>
        <v>0</v>
      </c>
      <c r="AA138" s="77">
        <f t="shared" si="18"/>
        <v>0</v>
      </c>
      <c r="AB138" s="76">
        <v>12</v>
      </c>
      <c r="AC138" s="96">
        <v>31</v>
      </c>
    </row>
    <row r="139" spans="1:29" s="76" customFormat="1" ht="12" x14ac:dyDescent="0.2">
      <c r="A139" s="292"/>
      <c r="B139" s="231" t="str">
        <f t="shared" si="17"/>
        <v/>
      </c>
      <c r="C139" s="231" t="str">
        <f t="shared" si="17"/>
        <v/>
      </c>
      <c r="D139" s="231" t="str">
        <f t="shared" si="17"/>
        <v/>
      </c>
      <c r="E139" s="231" t="str">
        <f t="shared" si="16"/>
        <v/>
      </c>
      <c r="F139" s="231" t="str">
        <f t="shared" si="16"/>
        <v/>
      </c>
      <c r="G139" s="232" t="str">
        <f t="shared" si="12"/>
        <v>nee</v>
      </c>
      <c r="H139" s="233">
        <f t="shared" si="10"/>
        <v>0</v>
      </c>
      <c r="I139" s="233">
        <f t="shared" si="13"/>
        <v>0</v>
      </c>
      <c r="J139" s="233">
        <f t="shared" si="14"/>
        <v>0</v>
      </c>
      <c r="K139" s="235" t="str">
        <f t="shared" si="15"/>
        <v/>
      </c>
      <c r="L139" s="129"/>
      <c r="M139" s="129"/>
      <c r="N139" s="129"/>
      <c r="O139" s="129"/>
      <c r="P139" s="129"/>
      <c r="Q139" s="129"/>
      <c r="R139" s="129"/>
      <c r="S139" s="129"/>
      <c r="T139" s="129"/>
      <c r="U139" s="76">
        <v>102</v>
      </c>
      <c r="W139" s="77">
        <f t="shared" si="18"/>
        <v>0</v>
      </c>
      <c r="X139" s="77">
        <f t="shared" si="18"/>
        <v>0</v>
      </c>
      <c r="Y139" s="77">
        <f t="shared" si="18"/>
        <v>0</v>
      </c>
      <c r="Z139" s="77">
        <f t="shared" si="18"/>
        <v>0</v>
      </c>
      <c r="AA139" s="77">
        <f t="shared" si="18"/>
        <v>0</v>
      </c>
      <c r="AC139" s="76">
        <f>SUM(AC127:AC138)</f>
        <v>365</v>
      </c>
    </row>
    <row r="140" spans="1:29" s="76" customFormat="1" ht="12" x14ac:dyDescent="0.2">
      <c r="A140" s="292"/>
      <c r="B140" s="231" t="str">
        <f t="shared" si="17"/>
        <v/>
      </c>
      <c r="C140" s="231" t="str">
        <f t="shared" si="17"/>
        <v/>
      </c>
      <c r="D140" s="231" t="str">
        <f t="shared" si="17"/>
        <v/>
      </c>
      <c r="E140" s="231" t="str">
        <f t="shared" si="16"/>
        <v/>
      </c>
      <c r="F140" s="231" t="str">
        <f t="shared" si="16"/>
        <v/>
      </c>
      <c r="G140" s="232" t="str">
        <f t="shared" si="12"/>
        <v>nee</v>
      </c>
      <c r="H140" s="233">
        <f t="shared" si="10"/>
        <v>0</v>
      </c>
      <c r="I140" s="233">
        <f t="shared" si="13"/>
        <v>0</v>
      </c>
      <c r="J140" s="233">
        <f t="shared" si="14"/>
        <v>0</v>
      </c>
      <c r="K140" s="235" t="str">
        <f t="shared" si="15"/>
        <v/>
      </c>
      <c r="L140" s="129"/>
      <c r="M140" s="129"/>
      <c r="N140" s="129"/>
      <c r="O140" s="129"/>
      <c r="P140" s="129"/>
      <c r="Q140" s="129"/>
      <c r="R140" s="129"/>
      <c r="S140" s="129"/>
      <c r="T140" s="129"/>
      <c r="U140" s="76">
        <v>103</v>
      </c>
      <c r="W140" s="77">
        <f t="shared" si="18"/>
        <v>0</v>
      </c>
      <c r="X140" s="77">
        <f t="shared" si="18"/>
        <v>0</v>
      </c>
      <c r="Y140" s="77">
        <f t="shared" si="18"/>
        <v>0</v>
      </c>
      <c r="Z140" s="77">
        <f t="shared" si="18"/>
        <v>0</v>
      </c>
      <c r="AA140" s="77">
        <f t="shared" si="18"/>
        <v>0</v>
      </c>
    </row>
    <row r="141" spans="1:29" ht="13.5" customHeight="1" x14ac:dyDescent="0.2">
      <c r="A141" s="236" t="s">
        <v>123</v>
      </c>
      <c r="B141" s="237">
        <f>COUNT(B37:B140)</f>
        <v>0</v>
      </c>
      <c r="C141" s="237">
        <f>COUNT(C37:C140)</f>
        <v>0</v>
      </c>
      <c r="D141" s="237">
        <f>COUNT(D37:D140)</f>
        <v>0</v>
      </c>
      <c r="E141" s="237">
        <f>COUNT(E37:E140)</f>
        <v>0</v>
      </c>
      <c r="F141" s="237">
        <f>COUNT(F37:F140)</f>
        <v>0</v>
      </c>
      <c r="G141" s="208"/>
      <c r="H141" s="238" t="s">
        <v>44</v>
      </c>
      <c r="I141" s="239">
        <f>I140</f>
        <v>0</v>
      </c>
      <c r="J141" s="240" t="str">
        <f>G29</f>
        <v>lesuren</v>
      </c>
      <c r="K141" s="185"/>
      <c r="U141" s="88" t="s">
        <v>120</v>
      </c>
      <c r="V141" s="56">
        <f>IF($H$18=$W$6,I141,(I141*1659/930))</f>
        <v>0</v>
      </c>
      <c r="W141" s="108" t="s">
        <v>121</v>
      </c>
      <c r="X141" s="109">
        <f>ROUND(V141/415,5)</f>
        <v>0</v>
      </c>
    </row>
    <row r="142" spans="1:29" ht="6.75" customHeight="1" x14ac:dyDescent="0.2">
      <c r="A142" s="170"/>
      <c r="B142" s="171"/>
      <c r="C142" s="171"/>
      <c r="D142" s="171"/>
      <c r="E142" s="171"/>
      <c r="F142" s="171"/>
      <c r="G142" s="171"/>
      <c r="H142" s="171"/>
      <c r="I142" s="171"/>
      <c r="J142" s="171"/>
      <c r="K142" s="185"/>
      <c r="U142" s="3"/>
      <c r="V142" s="8"/>
      <c r="Y142" s="81"/>
    </row>
    <row r="143" spans="1:29" x14ac:dyDescent="0.2">
      <c r="A143" s="170" t="s">
        <v>104</v>
      </c>
      <c r="B143" s="171"/>
      <c r="C143" s="171"/>
      <c r="D143" s="171"/>
      <c r="E143" s="171"/>
      <c r="F143" s="171"/>
      <c r="G143" s="171"/>
      <c r="H143" s="171"/>
      <c r="I143" s="241" t="e">
        <f>LARGE(B37:F140,1)+1</f>
        <v>#NUM!</v>
      </c>
      <c r="J143" s="208"/>
      <c r="K143" s="185"/>
      <c r="L143" s="14"/>
      <c r="M143" s="131" t="s">
        <v>180</v>
      </c>
      <c r="N143" s="138">
        <v>2500</v>
      </c>
      <c r="O143" s="14"/>
      <c r="P143" s="14"/>
      <c r="Q143" s="14"/>
      <c r="R143" s="14"/>
      <c r="S143" s="14"/>
      <c r="T143" s="14"/>
      <c r="U143" s="14"/>
      <c r="W143" s="101" t="s">
        <v>52</v>
      </c>
      <c r="X143" s="102" t="s">
        <v>53</v>
      </c>
      <c r="Y143" s="103" t="s">
        <v>107</v>
      </c>
      <c r="Z143" s="104" t="s">
        <v>109</v>
      </c>
      <c r="AA143" s="38" t="s">
        <v>110</v>
      </c>
    </row>
    <row r="144" spans="1:29" x14ac:dyDescent="0.2">
      <c r="A144" s="170" t="s">
        <v>210</v>
      </c>
      <c r="B144" s="171"/>
      <c r="C144" s="171"/>
      <c r="D144" s="171"/>
      <c r="E144" s="242">
        <f>H25</f>
        <v>0</v>
      </c>
      <c r="F144" s="243" t="s">
        <v>43</v>
      </c>
      <c r="G144" s="242" t="e">
        <f>I143</f>
        <v>#NUM!</v>
      </c>
      <c r="H144" s="171"/>
      <c r="I144" s="208"/>
      <c r="J144" s="208"/>
      <c r="K144" s="185"/>
      <c r="L144" s="110" t="e">
        <f>AC153</f>
        <v>#NUM!</v>
      </c>
      <c r="M144" s="132" t="s">
        <v>181</v>
      </c>
      <c r="N144" s="133" t="e">
        <f>N143*L144*I145</f>
        <v>#NUM!</v>
      </c>
      <c r="U144" s="3"/>
      <c r="V144" s="112" t="s">
        <v>38</v>
      </c>
      <c r="W144" s="105">
        <f>YEAR(E144)</f>
        <v>1900</v>
      </c>
      <c r="X144" s="82" t="e">
        <f>YEAR(G144)</f>
        <v>#NUM!</v>
      </c>
      <c r="Y144" s="106"/>
      <c r="Z144" s="106"/>
    </row>
    <row r="145" spans="1:30" x14ac:dyDescent="0.2">
      <c r="A145" s="170" t="s">
        <v>171</v>
      </c>
      <c r="B145" s="171"/>
      <c r="C145" s="171"/>
      <c r="D145" s="171"/>
      <c r="E145" s="171"/>
      <c r="F145" s="171"/>
      <c r="G145" s="245"/>
      <c r="H145" s="243"/>
      <c r="I145" s="246">
        <f>H32</f>
        <v>0</v>
      </c>
      <c r="J145" s="247" t="s">
        <v>63</v>
      </c>
      <c r="K145" s="185"/>
      <c r="U145" s="83"/>
      <c r="V145" s="113" t="s">
        <v>39</v>
      </c>
      <c r="W145" s="38">
        <f>MONTH(E144)</f>
        <v>1</v>
      </c>
      <c r="X145" s="38" t="e">
        <f>MONTH(G144)</f>
        <v>#NUM!</v>
      </c>
      <c r="Y145" s="59" t="e">
        <f>(X145-1-W145)+12*(X144-W144)</f>
        <v>#NUM!</v>
      </c>
      <c r="Z145" s="59">
        <f>W145+1</f>
        <v>2</v>
      </c>
      <c r="AA145" s="38" t="e">
        <f>X145+1</f>
        <v>#NUM!</v>
      </c>
    </row>
    <row r="146" spans="1:30" x14ac:dyDescent="0.2">
      <c r="A146" s="248" t="s">
        <v>175</v>
      </c>
      <c r="B146" s="249"/>
      <c r="C146" s="171"/>
      <c r="D146" s="250"/>
      <c r="E146" s="251"/>
      <c r="F146" s="171"/>
      <c r="G146" s="171"/>
      <c r="H146" s="171"/>
      <c r="I146" s="252" t="e">
        <f>Y153</f>
        <v>#NUM!</v>
      </c>
      <c r="J146" s="174"/>
      <c r="K146" s="253"/>
      <c r="M146" s="134" t="s">
        <v>182</v>
      </c>
      <c r="N146" s="135" t="e">
        <f>N144*I146</f>
        <v>#NUM!</v>
      </c>
      <c r="U146" s="83"/>
      <c r="V146" s="113" t="s">
        <v>40</v>
      </c>
      <c r="W146" s="38">
        <f>DAY(E144)</f>
        <v>0</v>
      </c>
      <c r="X146" s="38" t="e">
        <f>DAY(G144)</f>
        <v>#NUM!</v>
      </c>
      <c r="Z146" s="3"/>
    </row>
    <row r="147" spans="1:30" s="86" customFormat="1" ht="15.75" customHeight="1" x14ac:dyDescent="0.2">
      <c r="A147" s="254" t="s">
        <v>50</v>
      </c>
      <c r="B147" s="255"/>
      <c r="C147" s="167"/>
      <c r="D147" s="167"/>
      <c r="E147" s="168"/>
      <c r="F147" s="256"/>
      <c r="G147" s="256"/>
      <c r="H147" s="256"/>
      <c r="I147" s="256"/>
      <c r="J147" s="257"/>
      <c r="K147" s="258"/>
      <c r="L147" s="6"/>
      <c r="M147" s="136" t="s">
        <v>183</v>
      </c>
      <c r="N147" s="137">
        <f>Z153</f>
        <v>0</v>
      </c>
      <c r="O147" s="6"/>
      <c r="P147" s="6"/>
      <c r="Q147" s="6"/>
      <c r="R147" s="6"/>
      <c r="S147" s="6"/>
      <c r="T147" s="6"/>
      <c r="U147" s="6"/>
      <c r="V147" s="111" t="s">
        <v>127</v>
      </c>
      <c r="W147" s="97">
        <f>DATE(W144,Z145,1)</f>
        <v>32</v>
      </c>
      <c r="X147" s="97" t="e">
        <f>DATE(X144,X145,1)</f>
        <v>#NUM!</v>
      </c>
      <c r="Y147" s="6"/>
      <c r="Z147" s="6"/>
    </row>
    <row r="148" spans="1:30" ht="4.5" customHeight="1" x14ac:dyDescent="0.2">
      <c r="A148" s="259"/>
      <c r="B148" s="260"/>
      <c r="C148" s="261"/>
      <c r="D148" s="261"/>
      <c r="E148" s="171"/>
      <c r="F148" s="262"/>
      <c r="G148" s="262"/>
      <c r="H148" s="262"/>
      <c r="I148" s="262"/>
      <c r="J148" s="262"/>
      <c r="K148" s="263"/>
      <c r="L148" s="8"/>
      <c r="M148" s="8"/>
      <c r="N148" s="8"/>
      <c r="O148" s="8"/>
      <c r="P148" s="8"/>
      <c r="Q148" s="8"/>
      <c r="R148" s="8"/>
      <c r="S148" s="8"/>
      <c r="T148" s="8"/>
      <c r="U148" s="8"/>
      <c r="Y148" s="53"/>
      <c r="Z148" s="3"/>
    </row>
    <row r="149" spans="1:30" ht="13.5" customHeight="1" x14ac:dyDescent="0.2">
      <c r="A149" s="264"/>
      <c r="B149" s="265"/>
      <c r="C149" s="296" t="s">
        <v>19</v>
      </c>
      <c r="D149" s="297"/>
      <c r="E149" s="311" t="s">
        <v>20</v>
      </c>
      <c r="F149" s="297"/>
      <c r="G149" s="311" t="s">
        <v>21</v>
      </c>
      <c r="H149" s="297"/>
      <c r="I149" s="311" t="s">
        <v>22</v>
      </c>
      <c r="J149" s="330"/>
      <c r="K149" s="331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W149" s="99" t="s">
        <v>114</v>
      </c>
      <c r="X149" s="99" t="s">
        <v>113</v>
      </c>
      <c r="Y149" s="38" t="s">
        <v>116</v>
      </c>
      <c r="Z149" s="3"/>
    </row>
    <row r="150" spans="1:30" x14ac:dyDescent="0.2">
      <c r="A150" s="314" t="s">
        <v>23</v>
      </c>
      <c r="B150" s="315"/>
      <c r="C150" s="301"/>
      <c r="D150" s="302"/>
      <c r="E150" s="312"/>
      <c r="F150" s="307"/>
      <c r="G150" s="307"/>
      <c r="H150" s="307"/>
      <c r="I150" s="307"/>
      <c r="J150" s="307"/>
      <c r="K150" s="308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88" t="s">
        <v>111</v>
      </c>
      <c r="W150" s="100">
        <f>W147-E144</f>
        <v>32</v>
      </c>
      <c r="X150" s="98">
        <f>(DATE(W144,Z145,1)-DATE(W144,W145,1))</f>
        <v>31</v>
      </c>
      <c r="Y150" s="52">
        <f>ROUND(W150/X150,5)</f>
        <v>1.03226</v>
      </c>
      <c r="Z150" s="3"/>
    </row>
    <row r="151" spans="1:30" ht="21" customHeight="1" x14ac:dyDescent="0.2">
      <c r="A151" s="316"/>
      <c r="B151" s="317"/>
      <c r="C151" s="303"/>
      <c r="D151" s="304"/>
      <c r="E151" s="313"/>
      <c r="F151" s="313"/>
      <c r="G151" s="313"/>
      <c r="H151" s="313"/>
      <c r="I151" s="313"/>
      <c r="J151" s="313"/>
      <c r="K151" s="328"/>
      <c r="L151" s="36"/>
      <c r="M151" s="36"/>
      <c r="N151" s="36"/>
      <c r="O151" s="36"/>
      <c r="P151" s="36"/>
      <c r="Q151" s="36"/>
      <c r="R151" s="36"/>
      <c r="S151" s="36"/>
      <c r="T151" s="36"/>
      <c r="V151" s="100" t="s">
        <v>112</v>
      </c>
      <c r="W151" s="100" t="e">
        <f>G144-X147</f>
        <v>#NUM!</v>
      </c>
      <c r="X151" s="98" t="e">
        <f>(DATE(X144,AA145,1)-DATE(X144,X145,1))</f>
        <v>#NUM!</v>
      </c>
      <c r="Y151" s="53" t="e">
        <f>ROUND(W151/X151,5)</f>
        <v>#NUM!</v>
      </c>
    </row>
    <row r="152" spans="1:30" ht="18" customHeight="1" x14ac:dyDescent="0.2">
      <c r="A152" s="318" t="s">
        <v>24</v>
      </c>
      <c r="B152" s="319"/>
      <c r="C152" s="301"/>
      <c r="D152" s="302"/>
      <c r="E152" s="312"/>
      <c r="F152" s="307"/>
      <c r="G152" s="307"/>
      <c r="H152" s="307"/>
      <c r="I152" s="307"/>
      <c r="J152" s="307"/>
      <c r="K152" s="308"/>
      <c r="L152" s="36"/>
      <c r="M152" s="36"/>
      <c r="N152" s="36"/>
      <c r="O152" s="36"/>
      <c r="P152" s="36"/>
      <c r="Q152" s="36"/>
      <c r="R152" s="36"/>
      <c r="S152" s="36"/>
      <c r="T152" s="36"/>
      <c r="V152" s="88" t="s">
        <v>115</v>
      </c>
      <c r="W152" s="114"/>
      <c r="X152" s="114"/>
      <c r="Y152" s="115" t="e">
        <f>Y145</f>
        <v>#NUM!</v>
      </c>
      <c r="Z152" s="107" t="s">
        <v>118</v>
      </c>
      <c r="AA152" s="107" t="s">
        <v>178</v>
      </c>
      <c r="AB152" s="107" t="s">
        <v>119</v>
      </c>
      <c r="AC152" s="70" t="s">
        <v>179</v>
      </c>
    </row>
    <row r="153" spans="1:30" ht="21" customHeight="1" x14ac:dyDescent="0.2">
      <c r="A153" s="320"/>
      <c r="B153" s="321"/>
      <c r="C153" s="305"/>
      <c r="D153" s="306"/>
      <c r="E153" s="309"/>
      <c r="F153" s="309"/>
      <c r="G153" s="309"/>
      <c r="H153" s="309"/>
      <c r="I153" s="309"/>
      <c r="J153" s="309"/>
      <c r="K153" s="310"/>
      <c r="L153" s="36"/>
      <c r="M153" s="36"/>
      <c r="N153" s="36"/>
      <c r="O153" s="36"/>
      <c r="P153" s="36"/>
      <c r="Q153" s="36"/>
      <c r="R153" s="36"/>
      <c r="S153" s="36"/>
      <c r="T153" s="36"/>
      <c r="V153" s="38" t="s">
        <v>117</v>
      </c>
      <c r="Y153" s="59" t="e">
        <f>SUM(Y150:Y152)</f>
        <v>#NUM!</v>
      </c>
      <c r="Z153" s="89">
        <f>135%*(V141/415)</f>
        <v>0</v>
      </c>
      <c r="AA153" s="130">
        <f>H32</f>
        <v>0</v>
      </c>
      <c r="AB153" s="89" t="e">
        <f>Z153/Y153</f>
        <v>#NUM!</v>
      </c>
      <c r="AC153" s="89" t="e">
        <f>AB153/AA153</f>
        <v>#NUM!</v>
      </c>
    </row>
    <row r="154" spans="1:30" ht="16.5" customHeight="1" x14ac:dyDescent="0.2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U154" s="95" t="s">
        <v>108</v>
      </c>
      <c r="W154" s="67">
        <f>DATE(W144,W145,1)</f>
        <v>1</v>
      </c>
      <c r="X154" s="67">
        <f>DATE(W144,W145,1)</f>
        <v>1</v>
      </c>
      <c r="Y154" s="38" t="s">
        <v>91</v>
      </c>
    </row>
    <row r="155" spans="1:30" x14ac:dyDescent="0.2">
      <c r="A155" s="298" t="s">
        <v>25</v>
      </c>
      <c r="B155" s="299"/>
      <c r="C155" s="299"/>
      <c r="D155" s="299"/>
      <c r="E155" s="299"/>
      <c r="F155" s="299"/>
      <c r="G155" s="299"/>
      <c r="H155" s="299"/>
      <c r="I155" s="299"/>
      <c r="J155" s="299"/>
      <c r="K155" s="300"/>
      <c r="L155" s="8"/>
      <c r="M155" s="8"/>
      <c r="N155" s="8"/>
      <c r="O155" s="8"/>
      <c r="P155" s="8"/>
      <c r="Q155" s="8"/>
      <c r="R155" s="8"/>
      <c r="S155" s="8"/>
      <c r="T155" s="8"/>
      <c r="U155" s="7"/>
      <c r="V155" s="38" t="s">
        <v>90</v>
      </c>
      <c r="X155" s="81" t="e">
        <f>(G144+1)-E144</f>
        <v>#NUM!</v>
      </c>
      <c r="Y155" s="38" t="e">
        <f>X155/91.25</f>
        <v>#NUM!</v>
      </c>
      <c r="Z155" s="38" t="e">
        <f>I145/Y155</f>
        <v>#NUM!</v>
      </c>
      <c r="AA155" s="38" t="e">
        <f>Z155*0.45</f>
        <v>#NUM!</v>
      </c>
      <c r="AC155" s="38" t="e">
        <f>X155/365.25</f>
        <v>#NUM!</v>
      </c>
      <c r="AD155" s="38" t="e">
        <f>AC155*12</f>
        <v>#NUM!</v>
      </c>
    </row>
    <row r="156" spans="1:30" x14ac:dyDescent="0.2">
      <c r="A156" s="266"/>
      <c r="B156" s="267"/>
      <c r="C156" s="267"/>
      <c r="D156" s="267"/>
      <c r="E156" s="267"/>
      <c r="F156" s="268" t="s">
        <v>61</v>
      </c>
      <c r="G156" s="269"/>
      <c r="H156" s="270"/>
      <c r="I156" s="271"/>
      <c r="J156" s="272" t="s">
        <v>62</v>
      </c>
      <c r="K156" s="273" t="s">
        <v>12</v>
      </c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84">
        <f>ROUND(IF(H22="onbetaald",H19,(((V141/(415*H19))*(41.0625/91.25)))),4)</f>
        <v>0</v>
      </c>
      <c r="W156" s="6"/>
      <c r="Z156" s="38">
        <f>4/36.86</f>
        <v>0.10851871947911015</v>
      </c>
      <c r="AA156" s="85" t="e">
        <f>AA155-Z156</f>
        <v>#NUM!</v>
      </c>
    </row>
    <row r="157" spans="1:30" x14ac:dyDescent="0.2">
      <c r="A157" s="274" t="s">
        <v>60</v>
      </c>
      <c r="B157" s="275"/>
      <c r="C157" s="275"/>
      <c r="D157" s="275"/>
      <c r="E157" s="276"/>
      <c r="F157" s="277"/>
      <c r="G157" s="278"/>
      <c r="H157" s="271"/>
      <c r="I157" s="279"/>
      <c r="J157" s="269"/>
      <c r="K157" s="280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"/>
      <c r="W157" s="88" t="s">
        <v>94</v>
      </c>
      <c r="X157" s="88" t="s">
        <v>95</v>
      </c>
      <c r="Y157" s="88"/>
      <c r="Z157" s="88" t="s">
        <v>92</v>
      </c>
      <c r="AA157" s="88" t="s">
        <v>93</v>
      </c>
    </row>
    <row r="158" spans="1:30" x14ac:dyDescent="0.2">
      <c r="A158" s="281" t="s">
        <v>11</v>
      </c>
      <c r="B158" s="282"/>
      <c r="C158" s="282"/>
      <c r="D158" s="282"/>
      <c r="E158" s="282"/>
      <c r="F158" s="283"/>
      <c r="G158" s="284"/>
      <c r="H158" s="322"/>
      <c r="I158" s="323"/>
      <c r="J158" s="285"/>
      <c r="K158" s="286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"/>
      <c r="W158" s="88">
        <v>415</v>
      </c>
      <c r="X158" s="92">
        <v>36.86</v>
      </c>
      <c r="Y158" s="93">
        <v>1.35</v>
      </c>
      <c r="Z158" s="94">
        <f>(Y158/3)*(X158/36.86)</f>
        <v>0.45</v>
      </c>
      <c r="AA158" s="94">
        <f>Z158*(3/91.25)</f>
        <v>1.4794520547945205E-2</v>
      </c>
      <c r="AD158" s="86"/>
    </row>
    <row r="159" spans="1:30" ht="8.25" customHeight="1" x14ac:dyDescent="0.2">
      <c r="A159" s="208"/>
      <c r="B159" s="208"/>
      <c r="C159" s="208"/>
      <c r="D159" s="208"/>
      <c r="E159" s="208"/>
      <c r="F159" s="208"/>
      <c r="G159" s="208"/>
      <c r="H159" s="208"/>
      <c r="I159" s="171"/>
      <c r="J159" s="171"/>
      <c r="K159" s="171"/>
      <c r="U159" s="3"/>
      <c r="V159" s="9"/>
      <c r="W159" s="88"/>
      <c r="X159" s="88"/>
      <c r="Y159" s="88"/>
      <c r="Z159" s="88"/>
      <c r="AA159" s="88"/>
    </row>
    <row r="160" spans="1:30" ht="8.25" customHeight="1" x14ac:dyDescent="0.2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</row>
    <row r="161" spans="1:28" x14ac:dyDescent="0.2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V161" s="38" t="s">
        <v>99</v>
      </c>
      <c r="W161" s="38" t="s">
        <v>96</v>
      </c>
      <c r="X161" s="38" t="s">
        <v>97</v>
      </c>
      <c r="Y161" s="38" t="s">
        <v>98</v>
      </c>
      <c r="Z161" s="38" t="s">
        <v>100</v>
      </c>
      <c r="AA161" s="38" t="s">
        <v>101</v>
      </c>
      <c r="AB161" s="38" t="s">
        <v>90</v>
      </c>
    </row>
    <row r="162" spans="1:28" x14ac:dyDescent="0.2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V162" s="38">
        <v>1</v>
      </c>
      <c r="W162" s="38">
        <f>V162*415</f>
        <v>415</v>
      </c>
      <c r="X162" s="87">
        <v>415</v>
      </c>
      <c r="Y162" s="88">
        <v>24.7392</v>
      </c>
      <c r="Z162" s="89">
        <f>(X162/Y162)/138.33</f>
        <v>0.12126795898406478</v>
      </c>
      <c r="AA162" s="38">
        <f>Z162*36.86</f>
        <v>4.469936968152628</v>
      </c>
      <c r="AB162" s="88">
        <f>Y162*(91.25/3)</f>
        <v>752.48400000000004</v>
      </c>
    </row>
    <row r="163" spans="1:28" x14ac:dyDescent="0.2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5" spans="1:28" x14ac:dyDescent="0.2">
      <c r="V165" s="120" t="s">
        <v>126</v>
      </c>
      <c r="W165" s="121" t="e">
        <f>L144</f>
        <v>#NUM!</v>
      </c>
      <c r="X165" s="122" t="s">
        <v>125</v>
      </c>
      <c r="Y165" s="123" t="e">
        <f>I146*W165</f>
        <v>#NUM!</v>
      </c>
      <c r="Z165" s="124"/>
    </row>
    <row r="65515" spans="2:2" x14ac:dyDescent="0.2">
      <c r="B65515" s="38" t="s">
        <v>75</v>
      </c>
    </row>
  </sheetData>
  <sheetProtection algorithmName="SHA-512" hashValue="dsDTd4+xfmOszskqgQ+PwVLfjkyIpP8DoBcxJE/DJWIeXuD8Sr82FUuAiT1p7xWiSryH8j/2qFIBXYlntb8gwg==" saltValue="G6z4U4Gdik3sQJI1eDtrTA==" spinCount="100000" sheet="1" objects="1" scenarios="1"/>
  <mergeCells count="22">
    <mergeCell ref="A155:K155"/>
    <mergeCell ref="H158:I158"/>
    <mergeCell ref="C152:D153"/>
    <mergeCell ref="E152:F153"/>
    <mergeCell ref="G152:H153"/>
    <mergeCell ref="I152:K153"/>
    <mergeCell ref="A152:B153"/>
    <mergeCell ref="C149:D149"/>
    <mergeCell ref="E149:F149"/>
    <mergeCell ref="G149:H149"/>
    <mergeCell ref="I149:K149"/>
    <mergeCell ref="A150:B151"/>
    <mergeCell ref="C150:D151"/>
    <mergeCell ref="E150:F151"/>
    <mergeCell ref="I11:K11"/>
    <mergeCell ref="I12:K12"/>
    <mergeCell ref="I13:K13"/>
    <mergeCell ref="H16:J16"/>
    <mergeCell ref="G150:H151"/>
    <mergeCell ref="I150:K151"/>
    <mergeCell ref="H17:J17"/>
    <mergeCell ref="H18:J18"/>
  </mergeCells>
  <phoneticPr fontId="4" type="noConversion"/>
  <conditionalFormatting sqref="H32">
    <cfRule type="cellIs" dxfId="0" priority="1" stopIfTrue="1" operator="greaterThan">
      <formula>1</formula>
    </cfRule>
  </conditionalFormatting>
  <dataValidations count="10">
    <dataValidation type="list" allowBlank="1" showInputMessage="1" showErrorMessage="1" prompt="Controleer per week of dit de laatste week van het ouderschapsverlof betreft." sqref="G38:G140">
      <formula1>"selecteer,ja,nee"</formula1>
    </dataValidation>
    <dataValidation type="list" allowBlank="1" showInputMessage="1" showErrorMessage="1" promptTitle="Laatste week ouderschapsverlof" prompt="Door hier ja of nee in te vullen, worden de volgende regels automatisch gevuld. U dient per week te controleren of het de laatste week ouderschapsverlof is. _x000a_Verwijder data waarop u i.v.m. vakantie geen oud.verlof opneemt m.b.v. de  'del' (delete) toets." sqref="G37">
      <formula1>"selecteer,ja,nee,n.v.t."</formula1>
    </dataValidation>
    <dataValidation allowBlank="1" showInputMessage="1" showErrorMessage="1" prompt="Dit is de eerste dag waarop u normaal moet werken, maar nu vrij bent wegens ouderschapsverlof._x000a_" sqref="H25"/>
    <dataValidation allowBlank="1" showInputMessage="1" showErrorMessage="1" promptTitle="Let op" prompt="Indien u voor meer dan één kind een aanvraag wilt indienen, dient u per kind een formulier in te vullen." sqref="I24:J24"/>
    <dataValidation allowBlank="1" showInputMessage="1" showErrorMessage="1" prompt="Stuur (een kopie van) het geboortekaartje mee met deze aanvraag. Indien u voor meer dan één kind ouderschapsverlof wilt aanvragen, dient u per kind een aanvraag in te vullen." sqref="H23"/>
    <dataValidation errorStyle="warning" operator="greaterThan" allowBlank="1" showInputMessage="1" showErrorMessage="1" sqref="H26:I26"/>
    <dataValidation type="list" allowBlank="1" showInputMessage="1" showErrorMessage="1" sqref="H22">
      <formula1>$W$10:$W$12</formula1>
    </dataValidation>
    <dataValidation type="list" allowBlank="1" showInputMessage="1" showErrorMessage="1" sqref="H18">
      <formula1>$W$3:$W$6</formula1>
    </dataValidation>
    <dataValidation type="list" allowBlank="1" showInputMessage="1" showErrorMessage="1" sqref="I35">
      <formula1>$AA$24:$AA$26</formula1>
    </dataValidation>
    <dataValidation allowBlank="1" showInputMessage="1" showErrorMessage="1" promptTitle="Let op:" prompt="Invullen volgens notatie 31-12-2010. Vul de datum van de dag in waarop u ouderschapsverlof opneemt." sqref="B37:F140"/>
  </dataValidations>
  <pageMargins left="0.27559055118110237" right="0.19685039370078741" top="0.39370078740157483" bottom="0.39370078740157483" header="0" footer="0.19685039370078741"/>
  <pageSetup paperSize="9" scale="78" orientation="portrait" r:id="rId1"/>
  <headerFooter alignWithMargins="0">
    <oddFooter>&amp;LDeelname onbetaald ouderschapsverlof, Printdatum: &amp;D, pagina &amp;P van &amp;N</oddFooter>
  </headerFooter>
  <rowBreaks count="1" manualBreakCount="1">
    <brk id="8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workbookViewId="0">
      <selection activeCell="H1" sqref="H1"/>
    </sheetView>
  </sheetViews>
  <sheetFormatPr defaultRowHeight="12.75" x14ac:dyDescent="0.2"/>
  <cols>
    <col min="1" max="1" width="4.42578125" customWidth="1"/>
    <col min="2" max="2" width="23.85546875" customWidth="1"/>
    <col min="3" max="3" width="11.42578125" bestFit="1" customWidth="1"/>
    <col min="4" max="6" width="10.140625" customWidth="1"/>
    <col min="7" max="7" width="10.85546875" bestFit="1" customWidth="1"/>
  </cols>
  <sheetData>
    <row r="1" spans="1:8" ht="15.75" x14ac:dyDescent="0.25">
      <c r="A1" s="142" t="s">
        <v>184</v>
      </c>
      <c r="B1" s="15"/>
      <c r="C1" s="15"/>
      <c r="D1" s="15"/>
      <c r="E1" s="15"/>
      <c r="F1" s="15"/>
      <c r="G1" s="15"/>
    </row>
    <row r="2" spans="1:8" x14ac:dyDescent="0.2">
      <c r="A2" s="15"/>
      <c r="B2" s="15"/>
      <c r="C2" s="15"/>
      <c r="D2" s="15"/>
      <c r="E2" s="15"/>
      <c r="F2" s="15"/>
      <c r="G2" s="15"/>
    </row>
    <row r="3" spans="1:8" x14ac:dyDescent="0.2">
      <c r="A3" s="15"/>
      <c r="B3" s="15"/>
      <c r="C3" s="15"/>
      <c r="D3" s="15"/>
      <c r="E3" s="15"/>
      <c r="F3" s="15"/>
      <c r="G3" s="15"/>
    </row>
    <row r="4" spans="1:8" x14ac:dyDescent="0.2">
      <c r="A4" s="15">
        <v>1</v>
      </c>
      <c r="B4" s="141" t="s">
        <v>155</v>
      </c>
      <c r="C4" s="15"/>
      <c r="D4" s="15"/>
      <c r="E4" s="15"/>
      <c r="F4" s="15"/>
      <c r="G4" s="15"/>
    </row>
    <row r="5" spans="1:8" x14ac:dyDescent="0.2">
      <c r="A5" s="15"/>
      <c r="B5" s="15" t="s">
        <v>158</v>
      </c>
      <c r="C5" s="15"/>
      <c r="D5" s="15"/>
      <c r="E5" s="15"/>
      <c r="F5" s="15"/>
      <c r="G5" s="15"/>
    </row>
    <row r="6" spans="1:8" x14ac:dyDescent="0.2">
      <c r="A6" s="15"/>
      <c r="B6" s="15" t="s">
        <v>129</v>
      </c>
      <c r="C6" s="15"/>
      <c r="D6" s="15"/>
      <c r="E6" s="15"/>
      <c r="F6" s="15"/>
      <c r="G6" s="15"/>
    </row>
    <row r="7" spans="1:8" x14ac:dyDescent="0.2">
      <c r="A7" s="15"/>
      <c r="B7" s="145" t="s">
        <v>130</v>
      </c>
      <c r="C7" s="15"/>
      <c r="D7" s="15"/>
      <c r="E7" s="15"/>
      <c r="F7" s="15"/>
      <c r="G7" s="15"/>
    </row>
    <row r="8" spans="1:8" x14ac:dyDescent="0.2">
      <c r="A8" s="15"/>
      <c r="B8" s="144" t="s">
        <v>159</v>
      </c>
      <c r="C8" s="15"/>
      <c r="D8" s="15"/>
      <c r="E8" s="15"/>
      <c r="F8" s="15"/>
      <c r="G8" s="15"/>
    </row>
    <row r="9" spans="1:8" x14ac:dyDescent="0.2">
      <c r="A9" s="15"/>
      <c r="B9" s="15"/>
      <c r="C9" s="15"/>
      <c r="D9" s="15"/>
      <c r="E9" s="15"/>
      <c r="F9" s="15"/>
      <c r="G9" s="15"/>
    </row>
    <row r="10" spans="1:8" x14ac:dyDescent="0.2">
      <c r="A10" s="15"/>
      <c r="B10" s="33" t="s">
        <v>135</v>
      </c>
      <c r="C10" s="146">
        <v>1</v>
      </c>
      <c r="D10" s="146">
        <v>2</v>
      </c>
      <c r="E10" s="146">
        <v>3</v>
      </c>
      <c r="F10" s="146">
        <v>4</v>
      </c>
      <c r="G10" s="146">
        <v>5</v>
      </c>
    </row>
    <row r="11" spans="1:8" x14ac:dyDescent="0.2">
      <c r="A11" s="146" t="s">
        <v>131</v>
      </c>
      <c r="B11" s="147" t="s">
        <v>134</v>
      </c>
      <c r="C11" s="148">
        <v>415</v>
      </c>
      <c r="D11" s="148">
        <v>415</v>
      </c>
      <c r="E11" s="149">
        <v>415</v>
      </c>
      <c r="F11" s="150">
        <v>415</v>
      </c>
      <c r="G11" s="149">
        <v>200</v>
      </c>
    </row>
    <row r="12" spans="1:8" x14ac:dyDescent="0.2">
      <c r="A12" s="146" t="s">
        <v>132</v>
      </c>
      <c r="B12" s="147" t="s">
        <v>63</v>
      </c>
      <c r="C12" s="151">
        <v>1</v>
      </c>
      <c r="D12" s="151">
        <v>1</v>
      </c>
      <c r="E12" s="152">
        <v>1</v>
      </c>
      <c r="F12" s="153">
        <v>1</v>
      </c>
      <c r="G12" s="152">
        <v>1</v>
      </c>
      <c r="H12" s="118"/>
    </row>
    <row r="13" spans="1:8" x14ac:dyDescent="0.2">
      <c r="A13" s="146" t="s">
        <v>133</v>
      </c>
      <c r="B13" s="147" t="s">
        <v>124</v>
      </c>
      <c r="C13" s="154">
        <v>3</v>
      </c>
      <c r="D13" s="154">
        <v>2.5</v>
      </c>
      <c r="E13" s="155">
        <v>6</v>
      </c>
      <c r="F13" s="156">
        <v>12</v>
      </c>
      <c r="G13" s="155">
        <v>6</v>
      </c>
    </row>
    <row r="14" spans="1:8" x14ac:dyDescent="0.2">
      <c r="A14" s="146" t="s">
        <v>136</v>
      </c>
      <c r="B14" s="147" t="s">
        <v>155</v>
      </c>
      <c r="C14" s="157">
        <f>(C11/(415*C12))*(135%/C13)</f>
        <v>0.45</v>
      </c>
      <c r="D14" s="157">
        <f>(D11/(415*D12))*(135%/D13)</f>
        <v>0.54</v>
      </c>
      <c r="E14" s="158">
        <f>(E11/(415*E12))*(135%/E13)</f>
        <v>0.22500000000000001</v>
      </c>
      <c r="F14" s="159">
        <f>(F11/(415*F12))*(135%/F13)</f>
        <v>0.1125</v>
      </c>
      <c r="G14" s="158">
        <f>(G11/(415*G12))*(135%/G13)</f>
        <v>0.10843373493975904</v>
      </c>
      <c r="H14" s="119"/>
    </row>
    <row r="15" spans="1:8" x14ac:dyDescent="0.2">
      <c r="A15" s="15"/>
      <c r="B15" s="15"/>
      <c r="C15" s="15"/>
      <c r="D15" s="15"/>
      <c r="E15" s="15"/>
      <c r="F15" s="15"/>
      <c r="G15" s="15"/>
    </row>
    <row r="16" spans="1:8" x14ac:dyDescent="0.2">
      <c r="A16" s="15"/>
      <c r="B16" s="15" t="s">
        <v>169</v>
      </c>
      <c r="C16" s="160">
        <v>2576</v>
      </c>
      <c r="D16" s="160">
        <v>2576</v>
      </c>
      <c r="E16" s="160">
        <v>2576</v>
      </c>
      <c r="F16" s="160">
        <v>2576</v>
      </c>
      <c r="G16" s="160">
        <v>2576</v>
      </c>
    </row>
    <row r="17" spans="1:7" x14ac:dyDescent="0.2">
      <c r="A17" s="15"/>
      <c r="B17" s="15" t="s">
        <v>156</v>
      </c>
      <c r="C17" s="160">
        <f>C16*C14</f>
        <v>1159.2</v>
      </c>
      <c r="D17" s="160">
        <f>D16*D14</f>
        <v>1391.0400000000002</v>
      </c>
      <c r="E17" s="160">
        <f>E16*E14</f>
        <v>579.6</v>
      </c>
      <c r="F17" s="160">
        <f>F16*F14</f>
        <v>289.8</v>
      </c>
      <c r="G17" s="160">
        <f>G16*G14</f>
        <v>279.32530120481925</v>
      </c>
    </row>
    <row r="18" spans="1:7" x14ac:dyDescent="0.2">
      <c r="A18" s="15"/>
      <c r="B18" s="15" t="s">
        <v>157</v>
      </c>
      <c r="C18" s="160">
        <f>C17*C13</f>
        <v>3477.6000000000004</v>
      </c>
      <c r="D18" s="160">
        <f>D17*D13</f>
        <v>3477.6000000000004</v>
      </c>
      <c r="E18" s="160">
        <f>E17*E13</f>
        <v>3477.6000000000004</v>
      </c>
      <c r="F18" s="160">
        <f>F17*F13</f>
        <v>3477.6000000000004</v>
      </c>
      <c r="G18" s="160">
        <f>G17*G13</f>
        <v>1675.9518072289156</v>
      </c>
    </row>
    <row r="19" spans="1:7" x14ac:dyDescent="0.2">
      <c r="A19" s="15"/>
      <c r="B19" s="15"/>
      <c r="C19" s="160"/>
      <c r="D19" s="160"/>
      <c r="E19" s="160"/>
      <c r="F19" s="160"/>
      <c r="G19" s="15"/>
    </row>
    <row r="20" spans="1:7" x14ac:dyDescent="0.2">
      <c r="A20" s="15"/>
      <c r="B20" s="139" t="s">
        <v>162</v>
      </c>
      <c r="C20" s="160"/>
      <c r="D20" s="160"/>
      <c r="E20" s="160"/>
      <c r="F20" s="160"/>
      <c r="G20" s="15"/>
    </row>
    <row r="21" spans="1:7" x14ac:dyDescent="0.2">
      <c r="A21" s="15"/>
      <c r="B21" s="139" t="s">
        <v>167</v>
      </c>
      <c r="C21" s="15"/>
      <c r="D21" s="15"/>
      <c r="E21" s="15"/>
      <c r="F21" s="15"/>
      <c r="G21" s="15"/>
    </row>
    <row r="22" spans="1:7" x14ac:dyDescent="0.2">
      <c r="A22" s="15"/>
      <c r="B22" s="139" t="s">
        <v>168</v>
      </c>
      <c r="C22" s="15"/>
      <c r="D22" s="15"/>
      <c r="E22" s="15"/>
      <c r="F22" s="15"/>
      <c r="G22" s="15"/>
    </row>
    <row r="23" spans="1:7" x14ac:dyDescent="0.2">
      <c r="A23" s="15"/>
      <c r="B23" s="139" t="s">
        <v>163</v>
      </c>
      <c r="C23" s="15"/>
      <c r="D23" s="15"/>
      <c r="E23" s="15"/>
      <c r="F23" s="15"/>
      <c r="G23" s="15"/>
    </row>
    <row r="24" spans="1:7" x14ac:dyDescent="0.2">
      <c r="A24" s="15"/>
      <c r="B24" s="139" t="s">
        <v>164</v>
      </c>
      <c r="C24" s="15"/>
      <c r="D24" s="15"/>
      <c r="E24" s="15"/>
      <c r="F24" s="15"/>
      <c r="G24" s="15"/>
    </row>
    <row r="25" spans="1:7" x14ac:dyDescent="0.2">
      <c r="A25" s="15"/>
      <c r="B25" s="139" t="s">
        <v>170</v>
      </c>
      <c r="C25" s="15"/>
      <c r="D25" s="15"/>
      <c r="E25" s="15"/>
      <c r="F25" s="15"/>
      <c r="G25" s="15"/>
    </row>
    <row r="26" spans="1:7" x14ac:dyDescent="0.2">
      <c r="A26" s="15"/>
      <c r="B26" s="139" t="s">
        <v>165</v>
      </c>
      <c r="C26" s="15"/>
      <c r="D26" s="15"/>
      <c r="E26" s="15"/>
      <c r="F26" s="15"/>
      <c r="G26" s="15"/>
    </row>
    <row r="27" spans="1:7" x14ac:dyDescent="0.2">
      <c r="A27" s="15"/>
      <c r="B27" s="139" t="s">
        <v>166</v>
      </c>
      <c r="C27" s="15"/>
      <c r="D27" s="15"/>
      <c r="E27" s="15"/>
      <c r="F27" s="15"/>
      <c r="G27" s="15"/>
    </row>
    <row r="28" spans="1:7" x14ac:dyDescent="0.2">
      <c r="A28" s="15"/>
      <c r="B28" s="139"/>
      <c r="C28" s="15"/>
      <c r="D28" s="15"/>
      <c r="E28" s="15"/>
      <c r="F28" s="15"/>
      <c r="G28" s="15"/>
    </row>
    <row r="29" spans="1:7" x14ac:dyDescent="0.2">
      <c r="A29" s="15">
        <v>2</v>
      </c>
      <c r="B29" s="141" t="s">
        <v>176</v>
      </c>
      <c r="C29" s="15"/>
      <c r="D29" s="15"/>
      <c r="E29" s="15"/>
      <c r="F29" s="15"/>
      <c r="G29" s="15"/>
    </row>
    <row r="30" spans="1:7" x14ac:dyDescent="0.2">
      <c r="A30" s="15"/>
      <c r="B30" s="15" t="s">
        <v>137</v>
      </c>
      <c r="C30" s="15"/>
      <c r="D30" s="15"/>
      <c r="E30" s="15"/>
      <c r="F30" s="15"/>
      <c r="G30" s="15"/>
    </row>
    <row r="31" spans="1:7" x14ac:dyDescent="0.2">
      <c r="A31" s="15"/>
      <c r="B31" s="15" t="s">
        <v>139</v>
      </c>
      <c r="C31" s="15"/>
      <c r="D31" s="15"/>
      <c r="E31" s="15"/>
      <c r="F31" s="15"/>
      <c r="G31" s="15"/>
    </row>
    <row r="32" spans="1:7" x14ac:dyDescent="0.2">
      <c r="A32" s="15"/>
      <c r="B32" s="15" t="s">
        <v>138</v>
      </c>
      <c r="C32" s="15"/>
      <c r="D32" s="15"/>
      <c r="E32" s="15"/>
      <c r="F32" s="15"/>
      <c r="G32" s="15"/>
    </row>
    <row r="33" spans="1:7" x14ac:dyDescent="0.2">
      <c r="A33" s="15"/>
      <c r="B33" s="15" t="s">
        <v>140</v>
      </c>
      <c r="C33" s="15"/>
      <c r="D33" s="15"/>
      <c r="E33" s="15"/>
      <c r="F33" s="15"/>
      <c r="G33" s="15"/>
    </row>
    <row r="34" spans="1:7" x14ac:dyDescent="0.2">
      <c r="A34" s="15"/>
      <c r="B34" s="15" t="s">
        <v>149</v>
      </c>
      <c r="C34" s="15"/>
      <c r="D34" s="15"/>
      <c r="E34" s="15"/>
      <c r="F34" s="15"/>
      <c r="G34" s="15"/>
    </row>
    <row r="35" spans="1:7" x14ac:dyDescent="0.2">
      <c r="A35" s="15"/>
      <c r="B35" s="15" t="s">
        <v>150</v>
      </c>
      <c r="C35" s="15"/>
      <c r="D35" s="15"/>
      <c r="E35" s="15"/>
      <c r="F35" s="15"/>
      <c r="G35" s="15"/>
    </row>
    <row r="36" spans="1:7" x14ac:dyDescent="0.2">
      <c r="A36" s="15"/>
      <c r="B36" s="15" t="s">
        <v>151</v>
      </c>
      <c r="C36" s="15"/>
      <c r="D36" s="15"/>
      <c r="E36" s="15"/>
      <c r="F36" s="15"/>
      <c r="G36" s="15"/>
    </row>
    <row r="37" spans="1:7" x14ac:dyDescent="0.2">
      <c r="A37" s="15"/>
      <c r="B37" s="15"/>
      <c r="C37" s="15"/>
      <c r="D37" s="15"/>
      <c r="E37" s="15"/>
      <c r="F37" s="15"/>
      <c r="G37" s="15"/>
    </row>
    <row r="38" spans="1:7" x14ac:dyDescent="0.2">
      <c r="A38" s="15"/>
      <c r="B38" s="141" t="s">
        <v>161</v>
      </c>
      <c r="C38" s="15"/>
      <c r="D38" s="15"/>
      <c r="E38" s="15"/>
      <c r="F38" s="15"/>
      <c r="G38" s="15"/>
    </row>
    <row r="39" spans="1:7" x14ac:dyDescent="0.2">
      <c r="A39" s="15"/>
      <c r="B39" s="15" t="s">
        <v>3</v>
      </c>
      <c r="C39" s="161">
        <v>1</v>
      </c>
      <c r="D39" s="15"/>
      <c r="E39" s="15"/>
      <c r="F39" s="15"/>
      <c r="G39" s="15"/>
    </row>
    <row r="40" spans="1:7" x14ac:dyDescent="0.2">
      <c r="A40" s="15"/>
      <c r="B40" s="15" t="s">
        <v>141</v>
      </c>
      <c r="C40" s="15">
        <v>25.75</v>
      </c>
      <c r="D40" s="15" t="s">
        <v>148</v>
      </c>
      <c r="E40" s="15"/>
      <c r="F40" s="15"/>
      <c r="G40" s="15"/>
    </row>
    <row r="41" spans="1:7" x14ac:dyDescent="0.2">
      <c r="A41" s="15"/>
      <c r="B41" s="15" t="s">
        <v>142</v>
      </c>
      <c r="C41" s="15">
        <v>39.22</v>
      </c>
      <c r="D41" s="15"/>
      <c r="E41" s="15"/>
      <c r="F41" s="15"/>
      <c r="G41" s="15"/>
    </row>
    <row r="42" spans="1:7" x14ac:dyDescent="0.2">
      <c r="A42" s="15"/>
      <c r="B42" s="15" t="s">
        <v>177</v>
      </c>
      <c r="C42" s="162">
        <f>(930/C41)*C39</f>
        <v>23.712391636919939</v>
      </c>
      <c r="D42" s="15"/>
      <c r="E42" s="15"/>
      <c r="F42" s="15"/>
      <c r="G42" s="15"/>
    </row>
    <row r="43" spans="1:7" x14ac:dyDescent="0.2">
      <c r="A43" s="15"/>
      <c r="B43" s="15" t="s">
        <v>143</v>
      </c>
      <c r="C43" s="162">
        <f>C40-C42</f>
        <v>2.0376083630800608</v>
      </c>
      <c r="D43" s="15" t="s">
        <v>87</v>
      </c>
      <c r="E43" s="163"/>
      <c r="F43" s="15"/>
      <c r="G43" s="15"/>
    </row>
    <row r="44" spans="1:7" x14ac:dyDescent="0.2">
      <c r="A44" s="15"/>
      <c r="B44" s="15"/>
      <c r="C44" s="15"/>
      <c r="D44" s="15"/>
      <c r="E44" s="15"/>
      <c r="F44" s="15"/>
      <c r="G44" s="15"/>
    </row>
    <row r="45" spans="1:7" x14ac:dyDescent="0.2">
      <c r="A45" s="15"/>
      <c r="B45" s="139" t="s">
        <v>144</v>
      </c>
      <c r="C45" s="15"/>
      <c r="D45" s="15"/>
      <c r="E45" s="15"/>
      <c r="F45" s="15"/>
      <c r="G45" s="15"/>
    </row>
    <row r="46" spans="1:7" x14ac:dyDescent="0.2">
      <c r="A46" s="15"/>
      <c r="B46" s="139" t="s">
        <v>145</v>
      </c>
      <c r="C46" s="15"/>
      <c r="D46" s="15"/>
      <c r="E46" s="15"/>
      <c r="F46" s="15"/>
      <c r="G46" s="15"/>
    </row>
    <row r="47" spans="1:7" x14ac:dyDescent="0.2">
      <c r="A47" s="15"/>
      <c r="B47" s="139" t="s">
        <v>146</v>
      </c>
      <c r="C47" s="15"/>
      <c r="D47" s="15"/>
      <c r="E47" s="15"/>
      <c r="F47" s="15"/>
      <c r="G47" s="15"/>
    </row>
    <row r="48" spans="1:7" x14ac:dyDescent="0.2">
      <c r="A48" s="15"/>
      <c r="B48" s="139" t="s">
        <v>147</v>
      </c>
      <c r="C48" s="15"/>
      <c r="D48" s="15"/>
      <c r="E48" s="15"/>
      <c r="F48" s="15"/>
      <c r="G48" s="15"/>
    </row>
    <row r="49" spans="1:7" x14ac:dyDescent="0.2">
      <c r="A49" s="15"/>
      <c r="B49" s="139" t="s">
        <v>153</v>
      </c>
      <c r="C49" s="15"/>
      <c r="D49" s="15"/>
      <c r="E49" s="15"/>
      <c r="F49" s="15"/>
      <c r="G49" s="15"/>
    </row>
    <row r="50" spans="1:7" x14ac:dyDescent="0.2">
      <c r="A50" s="15"/>
      <c r="B50" s="139" t="s">
        <v>154</v>
      </c>
      <c r="C50" s="15"/>
      <c r="D50" s="15"/>
      <c r="E50" s="15"/>
      <c r="F50" s="15"/>
      <c r="G50" s="15"/>
    </row>
    <row r="51" spans="1:7" x14ac:dyDescent="0.2">
      <c r="A51" s="15"/>
      <c r="B51" s="139" t="s">
        <v>152</v>
      </c>
      <c r="C51" s="15"/>
      <c r="D51" s="15"/>
      <c r="E51" s="15"/>
      <c r="F51" s="15"/>
      <c r="G51" s="15"/>
    </row>
    <row r="52" spans="1:7" x14ac:dyDescent="0.2">
      <c r="A52" s="15"/>
      <c r="B52" s="139"/>
      <c r="C52" s="15"/>
      <c r="D52" s="15"/>
      <c r="E52" s="15"/>
      <c r="F52" s="15"/>
      <c r="G52" s="15"/>
    </row>
    <row r="53" spans="1:7" x14ac:dyDescent="0.2">
      <c r="A53" s="15">
        <v>3</v>
      </c>
      <c r="B53" s="143" t="s">
        <v>172</v>
      </c>
      <c r="C53" s="15"/>
      <c r="D53" s="15"/>
      <c r="E53" s="15"/>
      <c r="F53" s="15"/>
      <c r="G53" s="15"/>
    </row>
    <row r="54" spans="1:7" x14ac:dyDescent="0.2">
      <c r="A54" s="15"/>
      <c r="B54" s="144" t="s">
        <v>173</v>
      </c>
      <c r="C54" s="15"/>
      <c r="D54" s="15"/>
      <c r="E54" s="15"/>
      <c r="F54" s="15"/>
      <c r="G54" s="15"/>
    </row>
    <row r="55" spans="1:7" x14ac:dyDescent="0.2">
      <c r="A55" s="15"/>
      <c r="B55" s="144" t="s">
        <v>174</v>
      </c>
      <c r="C55" s="15"/>
      <c r="D55" s="15"/>
      <c r="E55" s="15"/>
      <c r="F55" s="15"/>
      <c r="G55" s="15"/>
    </row>
  </sheetData>
  <sheetProtection password="CCA0" sheet="1" objects="1" scenarios="1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D14" sqref="D14"/>
    </sheetView>
  </sheetViews>
  <sheetFormatPr defaultRowHeight="12.75" x14ac:dyDescent="0.2"/>
  <cols>
    <col min="1" max="1" width="4.42578125" customWidth="1"/>
    <col min="2" max="2" width="23.85546875" customWidth="1"/>
    <col min="3" max="3" width="11.42578125" bestFit="1" customWidth="1"/>
    <col min="4" max="6" width="10.140625" customWidth="1"/>
    <col min="7" max="7" width="10.85546875" bestFit="1" customWidth="1"/>
  </cols>
  <sheetData>
    <row r="1" spans="1:7" ht="15.75" x14ac:dyDescent="0.25">
      <c r="A1" s="142" t="s">
        <v>204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x14ac:dyDescent="0.2">
      <c r="A3" s="15"/>
      <c r="B3" s="15"/>
      <c r="C3" s="15"/>
      <c r="D3" s="15"/>
      <c r="E3" s="15"/>
      <c r="F3" s="15"/>
      <c r="G3" s="15"/>
    </row>
    <row r="4" spans="1:7" x14ac:dyDescent="0.2">
      <c r="A4" s="15">
        <v>1</v>
      </c>
      <c r="B4" s="141" t="s">
        <v>205</v>
      </c>
      <c r="C4" s="15"/>
      <c r="D4" s="15"/>
      <c r="E4" s="15"/>
      <c r="F4" s="15"/>
      <c r="G4" s="15"/>
    </row>
    <row r="5" spans="1:7" x14ac:dyDescent="0.2">
      <c r="A5" s="15"/>
      <c r="B5" s="15" t="s">
        <v>216</v>
      </c>
      <c r="C5" s="15"/>
      <c r="D5" s="15"/>
      <c r="E5" s="15"/>
      <c r="F5" s="15"/>
      <c r="G5" s="15"/>
    </row>
    <row r="6" spans="1:7" x14ac:dyDescent="0.2">
      <c r="A6" s="15"/>
      <c r="B6" s="15" t="s">
        <v>217</v>
      </c>
      <c r="C6" s="15"/>
      <c r="D6" s="15"/>
      <c r="E6" s="15"/>
      <c r="F6" s="15"/>
      <c r="G6" s="15"/>
    </row>
    <row r="7" spans="1:7" x14ac:dyDescent="0.2">
      <c r="A7" s="15"/>
      <c r="B7" s="15"/>
      <c r="C7" s="15"/>
      <c r="D7" s="15"/>
      <c r="E7" s="15"/>
      <c r="F7" s="15"/>
      <c r="G7" s="15"/>
    </row>
    <row r="8" spans="1:7" x14ac:dyDescent="0.2">
      <c r="A8" s="15">
        <v>2</v>
      </c>
      <c r="B8" s="141" t="s">
        <v>155</v>
      </c>
      <c r="C8" s="15"/>
      <c r="D8" s="15"/>
      <c r="E8" s="15"/>
      <c r="F8" s="15"/>
      <c r="G8" s="15"/>
    </row>
    <row r="9" spans="1:7" x14ac:dyDescent="0.2">
      <c r="A9" s="15"/>
      <c r="B9" s="15" t="s">
        <v>202</v>
      </c>
      <c r="C9" s="15"/>
      <c r="D9" s="15"/>
      <c r="E9" s="15"/>
      <c r="F9" s="15"/>
      <c r="G9" s="15"/>
    </row>
    <row r="10" spans="1:7" x14ac:dyDescent="0.2">
      <c r="A10" s="15"/>
      <c r="B10" s="15" t="s">
        <v>203</v>
      </c>
      <c r="C10" s="15"/>
      <c r="D10" s="15"/>
      <c r="E10" s="15"/>
      <c r="F10" s="15"/>
      <c r="G10" s="15"/>
    </row>
    <row r="11" spans="1:7" x14ac:dyDescent="0.2">
      <c r="A11" s="15"/>
      <c r="B11" s="15"/>
      <c r="C11" s="15"/>
      <c r="D11" s="15"/>
      <c r="E11" s="15"/>
      <c r="F11" s="15"/>
      <c r="G11" s="15"/>
    </row>
    <row r="12" spans="1:7" x14ac:dyDescent="0.2">
      <c r="A12" s="15">
        <v>3</v>
      </c>
      <c r="B12" s="141" t="s">
        <v>206</v>
      </c>
      <c r="C12" s="15"/>
      <c r="D12" s="15"/>
      <c r="E12" s="15"/>
      <c r="F12" s="15"/>
      <c r="G12" s="15"/>
    </row>
    <row r="13" spans="1:7" x14ac:dyDescent="0.2">
      <c r="A13" s="15"/>
      <c r="B13" s="15" t="s">
        <v>207</v>
      </c>
      <c r="C13" s="15"/>
      <c r="D13" s="15"/>
      <c r="E13" s="15"/>
      <c r="F13" s="15"/>
      <c r="G13" s="15"/>
    </row>
    <row r="14" spans="1:7" x14ac:dyDescent="0.2">
      <c r="A14" s="15"/>
      <c r="B14" s="15" t="s">
        <v>208</v>
      </c>
      <c r="C14" s="15"/>
      <c r="D14" s="15"/>
      <c r="E14" s="15"/>
      <c r="F14" s="15"/>
      <c r="G14" s="15"/>
    </row>
    <row r="15" spans="1:7" x14ac:dyDescent="0.2">
      <c r="A15" s="15"/>
      <c r="B15" s="15" t="s">
        <v>209</v>
      </c>
      <c r="C15" s="15"/>
      <c r="D15" s="15"/>
      <c r="E15" s="15"/>
      <c r="F15" s="15"/>
      <c r="G15" s="15"/>
    </row>
    <row r="16" spans="1:7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>
        <v>4</v>
      </c>
      <c r="B17" s="143" t="s">
        <v>172</v>
      </c>
      <c r="C17" s="15"/>
      <c r="D17" s="15"/>
      <c r="E17" s="15"/>
      <c r="F17" s="15"/>
      <c r="G17" s="15"/>
    </row>
    <row r="18" spans="1:7" x14ac:dyDescent="0.2">
      <c r="A18" s="15"/>
      <c r="B18" s="144" t="s">
        <v>173</v>
      </c>
      <c r="C18" s="15"/>
      <c r="D18" s="15"/>
      <c r="E18" s="15"/>
      <c r="F18" s="15"/>
      <c r="G18" s="15"/>
    </row>
    <row r="19" spans="1:7" x14ac:dyDescent="0.2">
      <c r="A19" s="15"/>
      <c r="B19" s="144" t="s">
        <v>174</v>
      </c>
      <c r="C19" s="15"/>
      <c r="D19" s="15"/>
      <c r="E19" s="15"/>
      <c r="F19" s="15"/>
      <c r="G19" s="15"/>
    </row>
    <row r="20" spans="1:7" x14ac:dyDescent="0.2">
      <c r="A20" s="15"/>
      <c r="B20" s="15"/>
      <c r="C20" s="15"/>
      <c r="D20" s="15"/>
      <c r="E20" s="15"/>
      <c r="F20" s="15"/>
      <c r="G20" s="15"/>
    </row>
  </sheetData>
  <sheetProtection algorithmName="SHA-512" hashValue="qd4RE+Qn3P1kQIYSahaFi7PkqxxKB/XorlqY6VVC2lMw0dVkVCVfvxqxmS5oOqtRr/dFPb/ObMynaNxBBKUvcg==" saltValue="GQFNf5WlfNmtjAudao6OLA==" spinCount="100000" sheet="1" objects="1" scenarios="1"/>
  <phoneticPr fontId="4" type="noConversion"/>
  <pageMargins left="0.75" right="0.75" top="1" bottom="1" header="0.5" footer="0.5"/>
  <pageSetup paperSize="9" orientation="portrait" r:id="rId1"/>
  <headerFooter alignWithMargins="0">
    <oddFooter>&amp;L&amp;9&amp;F, printdatum: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Toelichting</vt:lpstr>
      <vt:lpstr>1. Betaald ouderschapsverlof</vt:lpstr>
      <vt:lpstr>2. Onbetaald ouderschapsverlof</vt:lpstr>
      <vt:lpstr>3. Uitleg betaald oud.verlof</vt:lpstr>
      <vt:lpstr>4. Uitleg onbetaald oud.verlof</vt:lpstr>
      <vt:lpstr>'1. Betaald ouderschapsverlof'!Afdrukbereik</vt:lpstr>
      <vt:lpstr>'2. Onbetaald ouderschapsverlof'!Afdrukbereik</vt:lpstr>
      <vt:lpstr>'4. Uitleg onbetaald oud.verlof'!Afdrukbereik</vt:lpstr>
    </vt:vector>
  </TitlesOfParts>
  <Company>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Boer</dc:creator>
  <cp:lastModifiedBy>Niels van Vliet</cp:lastModifiedBy>
  <cp:lastPrinted>2018-06-21T12:05:46Z</cp:lastPrinted>
  <dcterms:created xsi:type="dcterms:W3CDTF">2005-10-13T09:55:55Z</dcterms:created>
  <dcterms:modified xsi:type="dcterms:W3CDTF">2018-06-21T12:05:49Z</dcterms:modified>
</cp:coreProperties>
</file>